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dehnalova.LETOVICE\Documents\rozpočet 2020\Final návrh 2020\final\schváleno ZM\schválené PO\"/>
    </mc:Choice>
  </mc:AlternateContent>
  <bookViews>
    <workbookView xWindow="-120" yWindow="-120" windowWidth="24516" windowHeight="15996"/>
  </bookViews>
  <sheets>
    <sheet name="Návrh plánu 2020" sheetId="1" r:id="rId1"/>
    <sheet name="reservní fond" sheetId="4" r:id="rId2"/>
    <sheet name="fond investic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C11" i="4" l="1"/>
  <c r="C6" i="4"/>
  <c r="B6" i="4"/>
  <c r="C27" i="3"/>
  <c r="C16" i="3"/>
  <c r="B16" i="3"/>
  <c r="O54" i="1"/>
  <c r="O53" i="1"/>
  <c r="N54" i="1"/>
  <c r="N53" i="1"/>
  <c r="C6" i="1"/>
  <c r="D6" i="1"/>
  <c r="E6" i="1"/>
  <c r="F6" i="1"/>
  <c r="G6" i="1"/>
  <c r="H6" i="1"/>
  <c r="I6" i="1"/>
  <c r="J6" i="1"/>
  <c r="K6" i="1"/>
  <c r="L6" i="1"/>
  <c r="M6" i="1"/>
  <c r="B6" i="1"/>
  <c r="C23" i="1"/>
  <c r="D23" i="1"/>
  <c r="E23" i="1"/>
  <c r="F23" i="1"/>
  <c r="G23" i="1"/>
  <c r="H23" i="1"/>
  <c r="I23" i="1"/>
  <c r="J23" i="1"/>
  <c r="J30" i="1" s="1"/>
  <c r="K23" i="1"/>
  <c r="L23" i="1"/>
  <c r="M23" i="1"/>
  <c r="B23" i="1"/>
  <c r="C52" i="1"/>
  <c r="D52" i="1"/>
  <c r="E52" i="1"/>
  <c r="F52" i="1"/>
  <c r="G52" i="1"/>
  <c r="H52" i="1"/>
  <c r="I52" i="1"/>
  <c r="J52" i="1"/>
  <c r="K52" i="1"/>
  <c r="L52" i="1"/>
  <c r="M52" i="1"/>
  <c r="C45" i="1"/>
  <c r="D45" i="1"/>
  <c r="E45" i="1"/>
  <c r="F45" i="1"/>
  <c r="G45" i="1"/>
  <c r="H45" i="1"/>
  <c r="I45" i="1"/>
  <c r="J45" i="1"/>
  <c r="K45" i="1"/>
  <c r="L45" i="1"/>
  <c r="M45" i="1"/>
  <c r="C37" i="1"/>
  <c r="D37" i="1"/>
  <c r="E37" i="1"/>
  <c r="F37" i="1"/>
  <c r="G37" i="1"/>
  <c r="H37" i="1"/>
  <c r="I37" i="1"/>
  <c r="J37" i="1"/>
  <c r="K37" i="1"/>
  <c r="L37" i="1"/>
  <c r="M37" i="1"/>
  <c r="C33" i="1"/>
  <c r="D33" i="1"/>
  <c r="E33" i="1"/>
  <c r="F33" i="1"/>
  <c r="G33" i="1"/>
  <c r="H33" i="1"/>
  <c r="I33" i="1"/>
  <c r="J33" i="1"/>
  <c r="K33" i="1"/>
  <c r="L33" i="1"/>
  <c r="M33" i="1"/>
  <c r="B52" i="1"/>
  <c r="B45" i="1"/>
  <c r="B37" i="1"/>
  <c r="B33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1" i="1"/>
  <c r="O32" i="1"/>
  <c r="O34" i="1"/>
  <c r="O35" i="1"/>
  <c r="O36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5" i="1"/>
  <c r="O56" i="1"/>
  <c r="O57" i="1"/>
  <c r="O58" i="1"/>
  <c r="O59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1" i="1"/>
  <c r="N32" i="1"/>
  <c r="N34" i="1"/>
  <c r="N35" i="1"/>
  <c r="N36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5" i="1"/>
  <c r="N56" i="1"/>
  <c r="N57" i="1"/>
  <c r="N58" i="1"/>
  <c r="N59" i="1"/>
  <c r="H30" i="1" l="1"/>
  <c r="J60" i="1"/>
  <c r="J61" i="1" s="1"/>
  <c r="O23" i="1"/>
  <c r="O52" i="1"/>
  <c r="E60" i="1"/>
  <c r="F60" i="1"/>
  <c r="O33" i="1"/>
  <c r="P53" i="1"/>
  <c r="B30" i="1"/>
  <c r="I30" i="1"/>
  <c r="E30" i="1"/>
  <c r="L30" i="1"/>
  <c r="K30" i="1"/>
  <c r="G30" i="1"/>
  <c r="O6" i="1"/>
  <c r="M30" i="1"/>
  <c r="P54" i="1"/>
  <c r="F30" i="1"/>
  <c r="I60" i="1"/>
  <c r="B60" i="1"/>
  <c r="D6" i="4"/>
  <c r="B8" i="4" s="1"/>
  <c r="B11" i="4" s="1"/>
  <c r="D11" i="4" s="1"/>
  <c r="D16" i="3"/>
  <c r="B18" i="3" s="1"/>
  <c r="B27" i="3" s="1"/>
  <c r="D27" i="3" s="1"/>
  <c r="O37" i="1"/>
  <c r="M60" i="1"/>
  <c r="O45" i="1"/>
  <c r="N37" i="1"/>
  <c r="N52" i="1"/>
  <c r="N45" i="1"/>
  <c r="N33" i="1"/>
  <c r="N23" i="1"/>
  <c r="D30" i="1"/>
  <c r="C30" i="1"/>
  <c r="L60" i="1"/>
  <c r="H60" i="1"/>
  <c r="D60" i="1"/>
  <c r="K60" i="1"/>
  <c r="G60" i="1"/>
  <c r="C60" i="1"/>
  <c r="L61" i="1" l="1"/>
  <c r="P52" i="1"/>
  <c r="O30" i="1"/>
  <c r="K61" i="1"/>
  <c r="M61" i="1"/>
  <c r="O60" i="1"/>
  <c r="N60" i="1"/>
  <c r="N30" i="1"/>
  <c r="O61" i="1" l="1"/>
  <c r="N61" i="1"/>
  <c r="D61" i="1" l="1"/>
  <c r="E61" i="1"/>
  <c r="F61" i="1"/>
  <c r="P59" i="1" l="1"/>
  <c r="P57" i="1"/>
  <c r="P55" i="1"/>
  <c r="P48" i="1"/>
  <c r="P44" i="1"/>
  <c r="P36" i="1"/>
  <c r="P32" i="1"/>
  <c r="I61" i="1"/>
  <c r="H61" i="1"/>
  <c r="G61" i="1"/>
  <c r="C61" i="1"/>
  <c r="P29" i="1"/>
  <c r="P27" i="1"/>
  <c r="P25" i="1"/>
  <c r="P19" i="1"/>
  <c r="P17" i="1"/>
  <c r="P15" i="1"/>
  <c r="P13" i="1"/>
  <c r="P28" i="1" l="1"/>
  <c r="P35" i="1"/>
  <c r="P47" i="1"/>
  <c r="P8" i="1"/>
  <c r="P10" i="1"/>
  <c r="P12" i="1"/>
  <c r="P18" i="1"/>
  <c r="P20" i="1"/>
  <c r="P22" i="1"/>
  <c r="P24" i="1"/>
  <c r="P26" i="1"/>
  <c r="P51" i="1"/>
  <c r="P42" i="1"/>
  <c r="P9" i="1"/>
  <c r="P16" i="1"/>
  <c r="B61" i="1"/>
  <c r="P39" i="1"/>
  <c r="P41" i="1"/>
  <c r="P43" i="1"/>
  <c r="P11" i="1"/>
  <c r="P46" i="1"/>
  <c r="P34" i="1"/>
  <c r="P50" i="1"/>
  <c r="P14" i="1"/>
  <c r="P21" i="1"/>
  <c r="P38" i="1"/>
  <c r="P40" i="1"/>
  <c r="P49" i="1"/>
  <c r="P56" i="1"/>
  <c r="P58" i="1"/>
  <c r="P7" i="1"/>
  <c r="P33" i="1" l="1"/>
  <c r="P45" i="1"/>
  <c r="P37" i="1"/>
  <c r="P23" i="1"/>
  <c r="P6" i="1"/>
  <c r="P60" i="1" l="1"/>
  <c r="P30" i="1"/>
  <c r="P61" i="1" l="1"/>
</calcChain>
</file>

<file path=xl/sharedStrings.xml><?xml version="1.0" encoding="utf-8"?>
<sst xmlns="http://schemas.openxmlformats.org/spreadsheetml/2006/main" count="124" uniqueCount="110">
  <si>
    <t>Domov pro seniory</t>
  </si>
  <si>
    <t>Pečovatelská služba</t>
  </si>
  <si>
    <t>hlavní činnost celkem</t>
  </si>
  <si>
    <t>celkem</t>
  </si>
  <si>
    <t>Výnosy  za vlastní výrobky</t>
  </si>
  <si>
    <t>Výnosy  z prodeje služeb:</t>
  </si>
  <si>
    <t>z toho:           1. příspěvek na péči</t>
  </si>
  <si>
    <t xml:space="preserve">                     2. ubytování</t>
  </si>
  <si>
    <t xml:space="preserve">                     3. stravné</t>
  </si>
  <si>
    <t xml:space="preserve">                     4. doplatek úhrady</t>
  </si>
  <si>
    <t xml:space="preserve">                     5. stravné zaměstnanci</t>
  </si>
  <si>
    <t xml:space="preserve">                     6. doplatek VZP</t>
  </si>
  <si>
    <t xml:space="preserve">                     7. úhrady za PS</t>
  </si>
  <si>
    <t xml:space="preserve">                     8. výnosy od ZP</t>
  </si>
  <si>
    <t xml:space="preserve">                     9. PS - stravné</t>
  </si>
  <si>
    <t>Výnosy z pronájmu</t>
  </si>
  <si>
    <t>Výnosy za prodané zboží</t>
  </si>
  <si>
    <t>Výnosy  z prodeje materiálu</t>
  </si>
  <si>
    <t>Použití fondů: 1. Fond investic</t>
  </si>
  <si>
    <t xml:space="preserve">                     2. Fond rezervní</t>
  </si>
  <si>
    <t xml:space="preserve">                     3. Fond odměn </t>
  </si>
  <si>
    <t xml:space="preserve">                     4. FKSP</t>
  </si>
  <si>
    <t>z toho: 1. z příspěvku na provoz od zřizovatele</t>
  </si>
  <si>
    <t xml:space="preserve">           2. z účel. určeného příspěvku na odpisy</t>
  </si>
  <si>
    <t xml:space="preserve">           3. veřejná podpora dle § 101a)</t>
  </si>
  <si>
    <t xml:space="preserve">           4. veřejná podpora dle § 105</t>
  </si>
  <si>
    <t xml:space="preserve">           5. výnosy z ostatních transferů</t>
  </si>
  <si>
    <t>Jiné ostatní výnosy</t>
  </si>
  <si>
    <t>Výnosy celkem</t>
  </si>
  <si>
    <t>Spotřeba materiálu</t>
  </si>
  <si>
    <t>Spotřeba energie celkem:</t>
  </si>
  <si>
    <t>z toho: 1. elektrické energie</t>
  </si>
  <si>
    <t xml:space="preserve">           2. plynu</t>
  </si>
  <si>
    <t xml:space="preserve">           3. ostatní</t>
  </si>
  <si>
    <t>z toho: 1. voda</t>
  </si>
  <si>
    <t xml:space="preserve">           2. teplo</t>
  </si>
  <si>
    <t xml:space="preserve">           3. pára</t>
  </si>
  <si>
    <t>Opravy a udržování</t>
  </si>
  <si>
    <t>Cestovné</t>
  </si>
  <si>
    <t>Náklady na reprezentaci</t>
  </si>
  <si>
    <t>Ostatní služby</t>
  </si>
  <si>
    <t>Osobní náklady celkem</t>
  </si>
  <si>
    <t>z toho:   1. platy zaměstnanců</t>
  </si>
  <si>
    <t xml:space="preserve">             3. OON</t>
  </si>
  <si>
    <t xml:space="preserve">             4. zákonné sociální náklady</t>
  </si>
  <si>
    <t xml:space="preserve">             5. jiné  sociální náklady</t>
  </si>
  <si>
    <t>Odpisy dlouhodobého  majetku</t>
  </si>
  <si>
    <t>Opravné položky</t>
  </si>
  <si>
    <t>Náklady z drobného dlouhodobého majetku</t>
  </si>
  <si>
    <t>Daně a poplatky (nezahrnuje daň z příjmů)</t>
  </si>
  <si>
    <t>Finanční náklady</t>
  </si>
  <si>
    <t>Ostatní náklady</t>
  </si>
  <si>
    <t>Náklady celkem</t>
  </si>
  <si>
    <t>Výsledek hospodaření před zdaněním</t>
  </si>
  <si>
    <t>Jméno: Irena Hašková</t>
  </si>
  <si>
    <t xml:space="preserve"> Centrum sociálních služeb města Letovice, příspěvková organizace, J. Haška 1082/12, 679 61 Letovice IČ 71232745</t>
  </si>
  <si>
    <t>schvál. 2019</t>
  </si>
  <si>
    <t>schvál.2019</t>
  </si>
  <si>
    <t>předpoklad 2019</t>
  </si>
  <si>
    <t>schvál. HČ 2019</t>
  </si>
  <si>
    <t>předpoklad HČ 2019</t>
  </si>
  <si>
    <t xml:space="preserve">             2. náhrady mzdy za doč.prac.neschop.**)</t>
  </si>
  <si>
    <t xml:space="preserve">             3. zákonné soc.poj.-soc.a zdrav.poj.</t>
  </si>
  <si>
    <t>hospodářská činnost celkem</t>
  </si>
  <si>
    <t xml:space="preserve"> - z toho nemovitý majetek</t>
  </si>
  <si>
    <t xml:space="preserve"> - z toho movitý majetek</t>
  </si>
  <si>
    <t>Spotřeba jiných nesklad. dodávek celkem:</t>
  </si>
  <si>
    <t>Výnosy z příjatých neinv.transferů celkem *):</t>
  </si>
  <si>
    <t>Fond Investic:</t>
  </si>
  <si>
    <t>odpisy nemov.majetku</t>
  </si>
  <si>
    <t>odpisy movitého majetku</t>
  </si>
  <si>
    <t>Posílení z RF tvoř.z HV</t>
  </si>
  <si>
    <t xml:space="preserve"> - zvedák NINA - PS</t>
  </si>
  <si>
    <t xml:space="preserve"> - blixer 4 lt</t>
  </si>
  <si>
    <t xml:space="preserve"> - odvod odpisů zřiz.</t>
  </si>
  <si>
    <t>skutečnost</t>
  </si>
  <si>
    <t>zbývá do konce roku</t>
  </si>
  <si>
    <t>zústatek účtu k 31.12.2019</t>
  </si>
  <si>
    <t>stav k 1.1.2019</t>
  </si>
  <si>
    <t xml:space="preserve"> - konvektomat</t>
  </si>
  <si>
    <t xml:space="preserve"> - pračka 8 kg</t>
  </si>
  <si>
    <t xml:space="preserve"> - PS - osobní automobil</t>
  </si>
  <si>
    <t>stav k 1.1.2020</t>
  </si>
  <si>
    <t>zústatek účtu k 31.12.2020</t>
  </si>
  <si>
    <t>Rozpočet fondu investic na rok 2020</t>
  </si>
  <si>
    <t>realizované nákupy:</t>
  </si>
  <si>
    <t>odpisy 2020 z nově pořízeného majetku</t>
  </si>
  <si>
    <t>odpisy 2019 z nově pořízeného majetku - suché stání</t>
  </si>
  <si>
    <t>odpisy 2019 z nově pořízeného majetku - blixer,strop.systém</t>
  </si>
  <si>
    <t xml:space="preserve"> - odvod odpisů do rozpočtu zřizovatele</t>
  </si>
  <si>
    <t>Odpisy majetku nesedí na odpisy v návrhu plánu nákladů a výnosů na rok 2020, kde jsou uvedeny odpisy pouze ze zařazeného (zakoupeného) majetku. Po zakoupení plánovaného majetku dojde k úpravě odpisového plánu a konečné úpravě této položky.</t>
  </si>
  <si>
    <t>Reservní fond</t>
  </si>
  <si>
    <t>Tvorba fondu z HV</t>
  </si>
  <si>
    <t xml:space="preserve"> - posílení fondu investic</t>
  </si>
  <si>
    <t>Plánované invetice zajistíme se souhlasem zřizovatele z fondu investic a reservního fondu dle §28 odst.3 písm a). Krytí neplanovaných investic (havárií) bychom řešili z prostředků zřizovatele.</t>
  </si>
  <si>
    <t>Návrh rozpočtu reservního fondu tvořeného z HV na rok 2020</t>
  </si>
  <si>
    <r>
      <t xml:space="preserve"> - plynový kotel tlak. - </t>
    </r>
    <r>
      <rPr>
        <sz val="11"/>
        <color rgb="FFFF0000"/>
        <rFont val="Calibri"/>
        <family val="2"/>
        <charset val="238"/>
        <scheme val="minor"/>
      </rPr>
      <t>HAVÁRIE, schváleno 2019-RM-4-07 ve výši 160 tis.Kč</t>
    </r>
  </si>
  <si>
    <t xml:space="preserve"> - stropní systém - schváleno 2019-RM-8-07 ve výši 200 tis.Kč</t>
  </si>
  <si>
    <t xml:space="preserve"> - Vana Lena - PS - schváleno 2019-RM-8-07 společně ze zvedákem NINA ve výši 360 tis. Kč</t>
  </si>
  <si>
    <t xml:space="preserve"> - suché stání (na auta) schváleno 2019-RM-8-07 ve výši 65 tis. Kč</t>
  </si>
  <si>
    <t xml:space="preserve"> - posílení fondu investic dle usnesení 2019-RM-11-03</t>
  </si>
  <si>
    <t>Posílení z RF tvořeného z VH dle usnesení 2019-RM-11-03</t>
  </si>
  <si>
    <t xml:space="preserve"> - nařízený odvod z inv.fondu dle usnesení 2019-RM-11-04</t>
  </si>
  <si>
    <t>RM 18.9.2019</t>
  </si>
  <si>
    <t>Schválený plán nákladů a výnosů na rok 2020</t>
  </si>
  <si>
    <t xml:space="preserve"> Schválený plán 2020</t>
  </si>
  <si>
    <t>Schválený  plán 2020</t>
  </si>
  <si>
    <t>Schválený plán HČ 2020</t>
  </si>
  <si>
    <t>celkem schválený plán nákladů a výnosů  na rok 2020</t>
  </si>
  <si>
    <t>Zpracoval dne: 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</si>
</sst>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trike/>
      <sz val="10"/>
      <name val="Arial"/>
      <family val="2"/>
      <charset val="238"/>
    </font>
    <font>
      <b/>
      <sz val="7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Border="1" applyAlignment="1"/>
    <xf numFmtId="0" fontId="4" fillId="5" borderId="2" xfId="0" applyFont="1" applyFill="1" applyBorder="1" applyAlignment="1">
      <alignment horizontal="left"/>
    </xf>
    <xf numFmtId="0" fontId="8" fillId="6" borderId="2" xfId="0" applyFont="1" applyFill="1" applyBorder="1"/>
    <xf numFmtId="0" fontId="2" fillId="0" borderId="0" xfId="0" applyFont="1" applyBorder="1"/>
    <xf numFmtId="0" fontId="10" fillId="0" borderId="0" xfId="0" applyFont="1" applyFill="1" applyBorder="1"/>
    <xf numFmtId="0" fontId="5" fillId="0" borderId="6" xfId="0" applyFont="1" applyBorder="1"/>
    <xf numFmtId="0" fontId="8" fillId="0" borderId="6" xfId="0" applyFont="1" applyBorder="1"/>
    <xf numFmtId="0" fontId="4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6" fillId="0" borderId="3" xfId="0" applyFont="1" applyBorder="1" applyAlignment="1">
      <alignment horizontal="center"/>
    </xf>
    <xf numFmtId="0" fontId="9" fillId="0" borderId="0" xfId="0" applyFont="1"/>
    <xf numFmtId="4" fontId="5" fillId="4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4" fontId="5" fillId="7" borderId="16" xfId="0" applyNumberFormat="1" applyFont="1" applyFill="1" applyBorder="1" applyAlignment="1">
      <alignment horizontal="right"/>
    </xf>
    <xf numFmtId="4" fontId="5" fillId="8" borderId="16" xfId="0" applyNumberFormat="1" applyFont="1" applyFill="1" applyBorder="1" applyAlignment="1">
      <alignment horizontal="right"/>
    </xf>
    <xf numFmtId="4" fontId="5" fillId="9" borderId="1" xfId="0" applyNumberFormat="1" applyFont="1" applyFill="1" applyBorder="1" applyAlignment="1">
      <alignment horizontal="right"/>
    </xf>
    <xf numFmtId="4" fontId="5" fillId="9" borderId="16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4" fontId="4" fillId="9" borderId="1" xfId="0" applyNumberFormat="1" applyFont="1" applyFill="1" applyBorder="1" applyAlignment="1">
      <alignment horizontal="right"/>
    </xf>
    <xf numFmtId="0" fontId="11" fillId="0" borderId="6" xfId="0" applyFont="1" applyBorder="1"/>
    <xf numFmtId="4" fontId="8" fillId="4" borderId="13" xfId="0" applyNumberFormat="1" applyFont="1" applyFill="1" applyBorder="1" applyAlignment="1">
      <alignment horizontal="right"/>
    </xf>
    <xf numFmtId="0" fontId="8" fillId="0" borderId="6" xfId="0" applyFont="1" applyBorder="1" applyAlignment="1">
      <alignment wrapText="1"/>
    </xf>
    <xf numFmtId="0" fontId="8" fillId="0" borderId="10" xfId="0" applyFont="1" applyBorder="1"/>
    <xf numFmtId="4" fontId="8" fillId="9" borderId="5" xfId="0" applyNumberFormat="1" applyFont="1" applyFill="1" applyBorder="1" applyAlignment="1">
      <alignment horizontal="right"/>
    </xf>
    <xf numFmtId="0" fontId="8" fillId="0" borderId="7" xfId="0" applyFont="1" applyBorder="1"/>
    <xf numFmtId="0" fontId="0" fillId="0" borderId="0" xfId="0" applyFont="1"/>
    <xf numFmtId="0" fontId="8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12" fillId="0" borderId="0" xfId="0" applyFont="1" applyBorder="1"/>
    <xf numFmtId="4" fontId="8" fillId="8" borderId="16" xfId="0" applyNumberFormat="1" applyFont="1" applyFill="1" applyBorder="1" applyAlignment="1">
      <alignment horizontal="right"/>
    </xf>
    <xf numFmtId="4" fontId="8" fillId="7" borderId="16" xfId="0" applyNumberFormat="1" applyFont="1" applyFill="1" applyBorder="1" applyAlignment="1">
      <alignment horizontal="right"/>
    </xf>
    <xf numFmtId="4" fontId="8" fillId="9" borderId="16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4" fillId="8" borderId="16" xfId="0" applyNumberFormat="1" applyFont="1" applyFill="1" applyBorder="1" applyAlignment="1">
      <alignment horizontal="right"/>
    </xf>
    <xf numFmtId="4" fontId="4" fillId="7" borderId="16" xfId="0" applyNumberFormat="1" applyFont="1" applyFill="1" applyBorder="1" applyAlignment="1">
      <alignment horizontal="right"/>
    </xf>
    <xf numFmtId="4" fontId="4" fillId="9" borderId="16" xfId="0" applyNumberFormat="1" applyFont="1" applyFill="1" applyBorder="1" applyAlignment="1">
      <alignment horizontal="right"/>
    </xf>
    <xf numFmtId="4" fontId="5" fillId="4" borderId="16" xfId="0" applyNumberFormat="1" applyFont="1" applyFill="1" applyBorder="1" applyAlignment="1">
      <alignment horizontal="right"/>
    </xf>
    <xf numFmtId="4" fontId="8" fillId="8" borderId="19" xfId="0" applyNumberFormat="1" applyFont="1" applyFill="1" applyBorder="1" applyAlignment="1">
      <alignment horizontal="right"/>
    </xf>
    <xf numFmtId="4" fontId="5" fillId="8" borderId="19" xfId="0" applyNumberFormat="1" applyFont="1" applyFill="1" applyBorder="1" applyAlignment="1">
      <alignment horizontal="right"/>
    </xf>
    <xf numFmtId="4" fontId="8" fillId="4" borderId="19" xfId="0" applyNumberFormat="1" applyFont="1" applyFill="1" applyBorder="1" applyAlignment="1">
      <alignment horizontal="right"/>
    </xf>
    <xf numFmtId="4" fontId="4" fillId="8" borderId="19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8" fillId="0" borderId="16" xfId="0" applyNumberFormat="1" applyFont="1" applyBorder="1"/>
    <xf numFmtId="4" fontId="8" fillId="10" borderId="16" xfId="0" applyNumberFormat="1" applyFont="1" applyFill="1" applyBorder="1" applyAlignment="1">
      <alignment horizontal="right"/>
    </xf>
    <xf numFmtId="4" fontId="8" fillId="10" borderId="16" xfId="0" applyNumberFormat="1" applyFont="1" applyFill="1" applyBorder="1"/>
    <xf numFmtId="4" fontId="4" fillId="10" borderId="16" xfId="0" applyNumberFormat="1" applyFont="1" applyFill="1" applyBorder="1" applyAlignment="1">
      <alignment horizontal="right"/>
    </xf>
    <xf numFmtId="4" fontId="8" fillId="0" borderId="19" xfId="0" applyNumberFormat="1" applyFont="1" applyBorder="1"/>
    <xf numFmtId="4" fontId="8" fillId="0" borderId="13" xfId="0" applyNumberFormat="1" applyFont="1" applyBorder="1"/>
    <xf numFmtId="4" fontId="8" fillId="10" borderId="19" xfId="0" applyNumberFormat="1" applyFont="1" applyFill="1" applyBorder="1" applyAlignment="1">
      <alignment horizontal="right"/>
    </xf>
    <xf numFmtId="4" fontId="8" fillId="10" borderId="13" xfId="0" applyNumberFormat="1" applyFont="1" applyFill="1" applyBorder="1" applyAlignment="1">
      <alignment horizontal="right"/>
    </xf>
    <xf numFmtId="4" fontId="8" fillId="10" borderId="19" xfId="0" applyNumberFormat="1" applyFont="1" applyFill="1" applyBorder="1"/>
    <xf numFmtId="4" fontId="8" fillId="10" borderId="13" xfId="0" applyNumberFormat="1" applyFont="1" applyFill="1" applyBorder="1"/>
    <xf numFmtId="4" fontId="4" fillId="10" borderId="19" xfId="0" applyNumberFormat="1" applyFont="1" applyFill="1" applyBorder="1" applyAlignment="1">
      <alignment horizontal="right"/>
    </xf>
    <xf numFmtId="4" fontId="4" fillId="10" borderId="13" xfId="0" applyNumberFormat="1" applyFont="1" applyFill="1" applyBorder="1" applyAlignment="1">
      <alignment horizontal="right"/>
    </xf>
    <xf numFmtId="4" fontId="8" fillId="6" borderId="20" xfId="0" applyNumberFormat="1" applyFont="1" applyFill="1" applyBorder="1" applyAlignment="1">
      <alignment horizontal="right"/>
    </xf>
    <xf numFmtId="4" fontId="8" fillId="6" borderId="21" xfId="0" applyNumberFormat="1" applyFont="1" applyFill="1" applyBorder="1" applyAlignment="1">
      <alignment horizontal="right"/>
    </xf>
    <xf numFmtId="4" fontId="8" fillId="6" borderId="22" xfId="0" applyNumberFormat="1" applyFont="1" applyFill="1" applyBorder="1" applyAlignment="1">
      <alignment horizontal="right"/>
    </xf>
    <xf numFmtId="4" fontId="5" fillId="10" borderId="19" xfId="0" applyNumberFormat="1" applyFont="1" applyFill="1" applyBorder="1"/>
    <xf numFmtId="4" fontId="5" fillId="10" borderId="16" xfId="0" applyNumberFormat="1" applyFont="1" applyFill="1" applyBorder="1"/>
    <xf numFmtId="4" fontId="5" fillId="10" borderId="13" xfId="0" applyNumberFormat="1" applyFont="1" applyFill="1" applyBorder="1"/>
    <xf numFmtId="4" fontId="5" fillId="0" borderId="19" xfId="0" applyNumberFormat="1" applyFont="1" applyBorder="1"/>
    <xf numFmtId="4" fontId="5" fillId="0" borderId="16" xfId="0" applyNumberFormat="1" applyFont="1" applyBorder="1"/>
    <xf numFmtId="4" fontId="5" fillId="0" borderId="13" xfId="0" applyNumberFormat="1" applyFont="1" applyBorder="1"/>
    <xf numFmtId="0" fontId="11" fillId="4" borderId="6" xfId="0" applyFont="1" applyFill="1" applyBorder="1"/>
    <xf numFmtId="4" fontId="5" fillId="4" borderId="19" xfId="0" applyNumberFormat="1" applyFont="1" applyFill="1" applyBorder="1"/>
    <xf numFmtId="4" fontId="5" fillId="4" borderId="16" xfId="0" applyNumberFormat="1" applyFont="1" applyFill="1" applyBorder="1"/>
    <xf numFmtId="4" fontId="5" fillId="4" borderId="13" xfId="0" applyNumberFormat="1" applyFont="1" applyFill="1" applyBorder="1"/>
    <xf numFmtId="4" fontId="8" fillId="8" borderId="23" xfId="0" applyNumberFormat="1" applyFont="1" applyFill="1" applyBorder="1" applyAlignment="1">
      <alignment horizontal="right"/>
    </xf>
    <xf numFmtId="4" fontId="8" fillId="7" borderId="24" xfId="0" applyNumberFormat="1" applyFont="1" applyFill="1" applyBorder="1" applyAlignment="1">
      <alignment horizontal="right"/>
    </xf>
    <xf numFmtId="4" fontId="8" fillId="9" borderId="24" xfId="0" applyNumberFormat="1" applyFont="1" applyFill="1" applyBorder="1" applyAlignment="1">
      <alignment horizontal="right"/>
    </xf>
    <xf numFmtId="4" fontId="8" fillId="8" borderId="24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horizontal="right"/>
    </xf>
    <xf numFmtId="4" fontId="4" fillId="5" borderId="18" xfId="0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4" fontId="8" fillId="0" borderId="23" xfId="0" applyNumberFormat="1" applyFont="1" applyBorder="1"/>
    <xf numFmtId="4" fontId="8" fillId="0" borderId="24" xfId="0" applyNumberFormat="1" applyFont="1" applyBorder="1"/>
    <xf numFmtId="4" fontId="8" fillId="0" borderId="14" xfId="0" applyNumberFormat="1" applyFont="1" applyBorder="1"/>
    <xf numFmtId="4" fontId="0" fillId="0" borderId="0" xfId="0" applyNumberFormat="1"/>
    <xf numFmtId="0" fontId="14" fillId="0" borderId="0" xfId="0" applyFont="1"/>
    <xf numFmtId="0" fontId="14" fillId="0" borderId="16" xfId="0" applyFont="1" applyBorder="1"/>
    <xf numFmtId="4" fontId="14" fillId="0" borderId="16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 wrapText="1"/>
    </xf>
    <xf numFmtId="0" fontId="0" fillId="0" borderId="16" xfId="0" applyBorder="1"/>
    <xf numFmtId="4" fontId="0" fillId="0" borderId="16" xfId="0" applyNumberFormat="1" applyBorder="1"/>
    <xf numFmtId="4" fontId="0" fillId="0" borderId="16" xfId="0" applyNumberFormat="1" applyFill="1" applyBorder="1"/>
    <xf numFmtId="0" fontId="0" fillId="3" borderId="16" xfId="0" applyFill="1" applyBorder="1"/>
    <xf numFmtId="4" fontId="0" fillId="3" borderId="16" xfId="0" applyNumberFormat="1" applyFill="1" applyBorder="1"/>
    <xf numFmtId="0" fontId="16" fillId="0" borderId="16" xfId="0" applyFont="1" applyBorder="1" applyAlignment="1">
      <alignment wrapText="1"/>
    </xf>
    <xf numFmtId="0" fontId="0" fillId="2" borderId="16" xfId="0" applyFill="1" applyBorder="1"/>
    <xf numFmtId="4" fontId="0" fillId="2" borderId="16" xfId="0" applyNumberFormat="1" applyFill="1" applyBorder="1"/>
    <xf numFmtId="4" fontId="8" fillId="11" borderId="16" xfId="0" applyNumberFormat="1" applyFont="1" applyFill="1" applyBorder="1" applyAlignment="1">
      <alignment horizontal="right"/>
    </xf>
    <xf numFmtId="4" fontId="5" fillId="11" borderId="16" xfId="0" applyNumberFormat="1" applyFont="1" applyFill="1" applyBorder="1" applyAlignment="1">
      <alignment horizontal="right"/>
    </xf>
    <xf numFmtId="4" fontId="4" fillId="11" borderId="16" xfId="0" applyNumberFormat="1" applyFont="1" applyFill="1" applyBorder="1" applyAlignment="1">
      <alignment horizontal="right"/>
    </xf>
    <xf numFmtId="4" fontId="8" fillId="11" borderId="24" xfId="0" applyNumberFormat="1" applyFont="1" applyFill="1" applyBorder="1" applyAlignment="1">
      <alignment horizontal="right"/>
    </xf>
    <xf numFmtId="0" fontId="0" fillId="12" borderId="16" xfId="0" applyFill="1" applyBorder="1"/>
    <xf numFmtId="4" fontId="0" fillId="12" borderId="16" xfId="0" applyNumberFormat="1" applyFill="1" applyBorder="1"/>
    <xf numFmtId="0" fontId="17" fillId="12" borderId="16" xfId="0" applyFont="1" applyFill="1" applyBorder="1"/>
    <xf numFmtId="0" fontId="16" fillId="12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12" borderId="16" xfId="0" applyFill="1" applyBorder="1" applyAlignment="1">
      <alignment wrapText="1"/>
    </xf>
    <xf numFmtId="0" fontId="21" fillId="0" borderId="0" xfId="0" applyFont="1"/>
    <xf numFmtId="4" fontId="0" fillId="0" borderId="0" xfId="0" applyNumberFormat="1" applyFill="1" applyBorder="1"/>
    <xf numFmtId="4" fontId="9" fillId="0" borderId="0" xfId="0" applyNumberFormat="1" applyFont="1"/>
    <xf numFmtId="0" fontId="0" fillId="0" borderId="0" xfId="0" applyFill="1" applyBorder="1"/>
    <xf numFmtId="0" fontId="21" fillId="0" borderId="0" xfId="0" applyFont="1" applyFill="1" applyBorder="1"/>
    <xf numFmtId="0" fontId="14" fillId="0" borderId="19" xfId="0" applyFont="1" applyBorder="1"/>
    <xf numFmtId="0" fontId="14" fillId="0" borderId="13" xfId="0" applyFont="1" applyBorder="1"/>
    <xf numFmtId="0" fontId="0" fillId="3" borderId="19" xfId="0" applyFill="1" applyBorder="1"/>
    <xf numFmtId="0" fontId="0" fillId="3" borderId="13" xfId="0" applyFill="1" applyBorder="1"/>
    <xf numFmtId="0" fontId="0" fillId="0" borderId="19" xfId="0" applyBorder="1"/>
    <xf numFmtId="0" fontId="16" fillId="0" borderId="13" xfId="0" applyFont="1" applyBorder="1" applyAlignment="1">
      <alignment wrapText="1"/>
    </xf>
    <xf numFmtId="0" fontId="0" fillId="0" borderId="19" xfId="0" applyBorder="1" applyAlignment="1">
      <alignment wrapText="1"/>
    </xf>
    <xf numFmtId="4" fontId="0" fillId="3" borderId="13" xfId="0" applyNumberFormat="1" applyFill="1" applyBorder="1"/>
    <xf numFmtId="0" fontId="0" fillId="0" borderId="13" xfId="0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0" borderId="0" xfId="0" applyNumberFormat="1" applyFont="1"/>
    <xf numFmtId="4" fontId="4" fillId="10" borderId="0" xfId="0" applyNumberFormat="1" applyFont="1" applyFill="1" applyBorder="1" applyAlignment="1">
      <alignment horizontal="right"/>
    </xf>
    <xf numFmtId="0" fontId="4" fillId="5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4" fontId="4" fillId="8" borderId="17" xfId="0" applyNumberFormat="1" applyFont="1" applyFill="1" applyBorder="1" applyAlignment="1">
      <alignment horizontal="right"/>
    </xf>
    <xf numFmtId="4" fontId="4" fillId="7" borderId="18" xfId="0" applyNumberFormat="1" applyFont="1" applyFill="1" applyBorder="1" applyAlignment="1">
      <alignment horizontal="right"/>
    </xf>
    <xf numFmtId="4" fontId="4" fillId="9" borderId="18" xfId="0" applyNumberFormat="1" applyFont="1" applyFill="1" applyBorder="1" applyAlignment="1">
      <alignment horizontal="right"/>
    </xf>
    <xf numFmtId="4" fontId="4" fillId="8" borderId="18" xfId="0" applyNumberFormat="1" applyFont="1" applyFill="1" applyBorder="1" applyAlignment="1">
      <alignment horizontal="right"/>
    </xf>
    <xf numFmtId="4" fontId="4" fillId="9" borderId="8" xfId="0" applyNumberFormat="1" applyFont="1" applyFill="1" applyBorder="1" applyAlignment="1">
      <alignment horizontal="right"/>
    </xf>
    <xf numFmtId="4" fontId="8" fillId="0" borderId="17" xfId="0" applyNumberFormat="1" applyFont="1" applyBorder="1"/>
    <xf numFmtId="4" fontId="8" fillId="0" borderId="18" xfId="0" applyNumberFormat="1" applyFont="1" applyBorder="1"/>
    <xf numFmtId="0" fontId="8" fillId="0" borderId="12" xfId="0" applyFont="1" applyBorder="1"/>
    <xf numFmtId="0" fontId="7" fillId="8" borderId="28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4" fillId="9" borderId="29" xfId="0" applyFont="1" applyFill="1" applyBorder="1" applyAlignment="1">
      <alignment horizontal="center" wrapText="1"/>
    </xf>
    <xf numFmtId="0" fontId="4" fillId="8" borderId="29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wrapText="1"/>
    </xf>
    <xf numFmtId="0" fontId="4" fillId="9" borderId="30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4" fontId="4" fillId="5" borderId="32" xfId="0" applyNumberFormat="1" applyFont="1" applyFill="1" applyBorder="1" applyAlignment="1">
      <alignment horizontal="right"/>
    </xf>
    <xf numFmtId="4" fontId="4" fillId="5" borderId="33" xfId="0" applyNumberFormat="1" applyFont="1" applyFill="1" applyBorder="1" applyAlignment="1">
      <alignment horizontal="right"/>
    </xf>
    <xf numFmtId="4" fontId="4" fillId="5" borderId="34" xfId="0" applyNumberFormat="1" applyFont="1" applyFill="1" applyBorder="1" applyAlignment="1">
      <alignment horizontal="right"/>
    </xf>
    <xf numFmtId="4" fontId="4" fillId="5" borderId="35" xfId="0" applyNumberFormat="1" applyFont="1" applyFill="1" applyBorder="1" applyAlignment="1">
      <alignment horizontal="right"/>
    </xf>
    <xf numFmtId="4" fontId="8" fillId="8" borderId="17" xfId="0" applyNumberFormat="1" applyFont="1" applyFill="1" applyBorder="1" applyAlignment="1">
      <alignment horizontal="right"/>
    </xf>
    <xf numFmtId="4" fontId="8" fillId="11" borderId="18" xfId="0" applyNumberFormat="1" applyFont="1" applyFill="1" applyBorder="1" applyAlignment="1">
      <alignment horizontal="right"/>
    </xf>
    <xf numFmtId="4" fontId="8" fillId="9" borderId="18" xfId="0" applyNumberFormat="1" applyFont="1" applyFill="1" applyBorder="1" applyAlignment="1">
      <alignment horizontal="right"/>
    </xf>
    <xf numFmtId="4" fontId="8" fillId="8" borderId="18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4" fontId="8" fillId="9" borderId="8" xfId="0" applyNumberFormat="1" applyFont="1" applyFill="1" applyBorder="1" applyAlignment="1">
      <alignment horizontal="right"/>
    </xf>
    <xf numFmtId="4" fontId="8" fillId="0" borderId="12" xfId="0" applyNumberFormat="1" applyFont="1" applyBorder="1"/>
    <xf numFmtId="4" fontId="8" fillId="8" borderId="20" xfId="0" applyNumberFormat="1" applyFont="1" applyFill="1" applyBorder="1" applyAlignment="1">
      <alignment horizontal="right"/>
    </xf>
    <xf numFmtId="4" fontId="8" fillId="11" borderId="21" xfId="0" applyNumberFormat="1" applyFont="1" applyFill="1" applyBorder="1" applyAlignment="1">
      <alignment horizontal="right"/>
    </xf>
    <xf numFmtId="4" fontId="8" fillId="9" borderId="21" xfId="0" applyNumberFormat="1" applyFont="1" applyFill="1" applyBorder="1" applyAlignment="1">
      <alignment horizontal="right"/>
    </xf>
    <xf numFmtId="4" fontId="8" fillId="8" borderId="21" xfId="0" applyNumberFormat="1" applyFont="1" applyFill="1" applyBorder="1" applyAlignment="1">
      <alignment horizontal="right"/>
    </xf>
    <xf numFmtId="4" fontId="8" fillId="7" borderId="21" xfId="0" applyNumberFormat="1" applyFont="1" applyFill="1" applyBorder="1" applyAlignment="1">
      <alignment horizontal="right"/>
    </xf>
    <xf numFmtId="4" fontId="8" fillId="9" borderId="36" xfId="0" applyNumberFormat="1" applyFont="1" applyFill="1" applyBorder="1" applyAlignment="1">
      <alignment horizontal="right"/>
    </xf>
    <xf numFmtId="4" fontId="8" fillId="0" borderId="20" xfId="0" applyNumberFormat="1" applyFont="1" applyBorder="1"/>
    <xf numFmtId="4" fontId="8" fillId="0" borderId="21" xfId="0" applyNumberFormat="1" applyFont="1" applyBorder="1"/>
    <xf numFmtId="4" fontId="8" fillId="0" borderId="22" xfId="0" applyNumberFormat="1" applyFont="1" applyBorder="1"/>
    <xf numFmtId="0" fontId="10" fillId="0" borderId="0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6" fillId="0" borderId="16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zoomScaleSheetLayoutView="100" workbookViewId="0">
      <selection activeCell="A62" sqref="A62"/>
    </sheetView>
  </sheetViews>
  <sheetFormatPr defaultRowHeight="14.4" x14ac:dyDescent="0.3"/>
  <cols>
    <col min="1" max="1" width="36.33203125" customWidth="1"/>
    <col min="2" max="2" width="11" customWidth="1"/>
    <col min="3" max="6" width="10.5546875" customWidth="1"/>
    <col min="7" max="7" width="9.33203125" customWidth="1"/>
    <col min="8" max="8" width="9.88671875" customWidth="1"/>
    <col min="9" max="12" width="9.6640625" customWidth="1"/>
    <col min="14" max="14" width="11.44140625" style="12" customWidth="1"/>
    <col min="15" max="15" width="10.88671875" style="12" customWidth="1"/>
    <col min="16" max="16" width="11.109375" style="12" customWidth="1"/>
    <col min="17" max="17" width="12.44140625" bestFit="1" customWidth="1"/>
  </cols>
  <sheetData>
    <row r="1" spans="1:16" ht="21" x14ac:dyDescent="0.4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5" thickBot="1" x14ac:dyDescent="0.35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30.75" customHeight="1" thickBot="1" x14ac:dyDescent="0.35">
      <c r="A3" s="1"/>
      <c r="B3" s="164" t="s">
        <v>0</v>
      </c>
      <c r="C3" s="165"/>
      <c r="D3" s="165"/>
      <c r="E3" s="165"/>
      <c r="F3" s="165"/>
      <c r="G3" s="166"/>
      <c r="H3" s="167" t="s">
        <v>1</v>
      </c>
      <c r="I3" s="168"/>
      <c r="J3" s="168"/>
      <c r="K3" s="168"/>
      <c r="L3" s="168"/>
      <c r="M3" s="168"/>
      <c r="N3" s="171" t="s">
        <v>108</v>
      </c>
      <c r="O3" s="172"/>
      <c r="P3" s="173"/>
    </row>
    <row r="4" spans="1:16" ht="39" customHeight="1" thickBot="1" x14ac:dyDescent="0.35">
      <c r="A4" s="11"/>
      <c r="B4" s="134" t="s">
        <v>56</v>
      </c>
      <c r="C4" s="135" t="s">
        <v>58</v>
      </c>
      <c r="D4" s="136" t="s">
        <v>106</v>
      </c>
      <c r="E4" s="137" t="s">
        <v>59</v>
      </c>
      <c r="F4" s="138" t="s">
        <v>60</v>
      </c>
      <c r="G4" s="139" t="s">
        <v>107</v>
      </c>
      <c r="H4" s="134" t="s">
        <v>57</v>
      </c>
      <c r="I4" s="135" t="s">
        <v>58</v>
      </c>
      <c r="J4" s="136" t="s">
        <v>105</v>
      </c>
      <c r="K4" s="137" t="s">
        <v>59</v>
      </c>
      <c r="L4" s="138" t="s">
        <v>60</v>
      </c>
      <c r="M4" s="139" t="s">
        <v>107</v>
      </c>
      <c r="N4" s="140" t="s">
        <v>2</v>
      </c>
      <c r="O4" s="141" t="s">
        <v>63</v>
      </c>
      <c r="P4" s="142" t="s">
        <v>3</v>
      </c>
    </row>
    <row r="5" spans="1:16" s="12" customFormat="1" x14ac:dyDescent="0.3">
      <c r="A5" s="26" t="s">
        <v>4</v>
      </c>
      <c r="B5" s="147"/>
      <c r="C5" s="148"/>
      <c r="D5" s="149"/>
      <c r="E5" s="150"/>
      <c r="F5" s="151"/>
      <c r="G5" s="152"/>
      <c r="H5" s="147"/>
      <c r="I5" s="148"/>
      <c r="J5" s="149"/>
      <c r="K5" s="150"/>
      <c r="L5" s="151"/>
      <c r="M5" s="152"/>
      <c r="N5" s="131"/>
      <c r="O5" s="132"/>
      <c r="P5" s="153"/>
    </row>
    <row r="6" spans="1:16" s="12" customFormat="1" x14ac:dyDescent="0.3">
      <c r="A6" s="7" t="s">
        <v>5</v>
      </c>
      <c r="B6" s="39">
        <f>SUM(B7:B15)</f>
        <v>18190800</v>
      </c>
      <c r="C6" s="92">
        <f t="shared" ref="C6:P6" si="0">SUM(C7:C15)</f>
        <v>18606200</v>
      </c>
      <c r="D6" s="33">
        <f t="shared" si="0"/>
        <v>18549800</v>
      </c>
      <c r="E6" s="31">
        <f t="shared" si="0"/>
        <v>195000</v>
      </c>
      <c r="F6" s="32">
        <f t="shared" si="0"/>
        <v>80000</v>
      </c>
      <c r="G6" s="19">
        <f t="shared" si="0"/>
        <v>0</v>
      </c>
      <c r="H6" s="39">
        <f t="shared" si="0"/>
        <v>2230300</v>
      </c>
      <c r="I6" s="92">
        <f t="shared" si="0"/>
        <v>1407600</v>
      </c>
      <c r="J6" s="33">
        <f t="shared" si="0"/>
        <v>954000</v>
      </c>
      <c r="K6" s="31">
        <f t="shared" si="0"/>
        <v>12000</v>
      </c>
      <c r="L6" s="32">
        <f t="shared" si="0"/>
        <v>12000</v>
      </c>
      <c r="M6" s="19">
        <f t="shared" si="0"/>
        <v>10000</v>
      </c>
      <c r="N6" s="50">
        <f>SUM(N7:N15)</f>
        <v>19503800</v>
      </c>
      <c r="O6" s="45">
        <f t="shared" si="0"/>
        <v>10000</v>
      </c>
      <c r="P6" s="51">
        <f t="shared" si="0"/>
        <v>19513800</v>
      </c>
    </row>
    <row r="7" spans="1:16" s="27" customFormat="1" x14ac:dyDescent="0.3">
      <c r="A7" s="6" t="s">
        <v>6</v>
      </c>
      <c r="B7" s="40">
        <v>8300000</v>
      </c>
      <c r="C7" s="93">
        <v>8222700</v>
      </c>
      <c r="D7" s="18">
        <v>8300000</v>
      </c>
      <c r="E7" s="16"/>
      <c r="F7" s="15"/>
      <c r="G7" s="17"/>
      <c r="H7" s="40"/>
      <c r="I7" s="93"/>
      <c r="J7" s="18"/>
      <c r="K7" s="16"/>
      <c r="L7" s="15"/>
      <c r="M7" s="17"/>
      <c r="N7" s="59">
        <f t="shared" ref="N7:N22" si="1">SUM(D7,J7)</f>
        <v>8300000</v>
      </c>
      <c r="O7" s="60">
        <f t="shared" ref="O7:O22" si="2">SUM(G7,M7)</f>
        <v>0</v>
      </c>
      <c r="P7" s="61">
        <f t="shared" ref="P7:P29" si="3">SUM(N7:O7)</f>
        <v>8300000</v>
      </c>
    </row>
    <row r="8" spans="1:16" s="27" customFormat="1" x14ac:dyDescent="0.3">
      <c r="A8" s="6" t="s">
        <v>7</v>
      </c>
      <c r="B8" s="40">
        <v>6148800</v>
      </c>
      <c r="C8" s="93">
        <v>6464800</v>
      </c>
      <c r="D8" s="18">
        <v>6340000</v>
      </c>
      <c r="E8" s="16"/>
      <c r="F8" s="15"/>
      <c r="G8" s="17"/>
      <c r="H8" s="40"/>
      <c r="I8" s="93"/>
      <c r="J8" s="18"/>
      <c r="K8" s="16"/>
      <c r="L8" s="15"/>
      <c r="M8" s="17"/>
      <c r="N8" s="62">
        <f t="shared" si="1"/>
        <v>6340000</v>
      </c>
      <c r="O8" s="63">
        <f t="shared" si="2"/>
        <v>0</v>
      </c>
      <c r="P8" s="64">
        <f t="shared" si="3"/>
        <v>6340000</v>
      </c>
    </row>
    <row r="9" spans="1:16" s="27" customFormat="1" x14ac:dyDescent="0.3">
      <c r="A9" s="6" t="s">
        <v>8</v>
      </c>
      <c r="B9" s="40">
        <v>2050900</v>
      </c>
      <c r="C9" s="93">
        <v>2050900</v>
      </c>
      <c r="D9" s="18">
        <v>2152100</v>
      </c>
      <c r="E9" s="16"/>
      <c r="F9" s="15"/>
      <c r="G9" s="17"/>
      <c r="H9" s="40"/>
      <c r="I9" s="93"/>
      <c r="J9" s="18"/>
      <c r="K9" s="16"/>
      <c r="L9" s="15"/>
      <c r="M9" s="17"/>
      <c r="N9" s="62">
        <f t="shared" si="1"/>
        <v>2152100</v>
      </c>
      <c r="O9" s="63">
        <f t="shared" si="2"/>
        <v>0</v>
      </c>
      <c r="P9" s="64">
        <f t="shared" si="3"/>
        <v>2152100</v>
      </c>
    </row>
    <row r="10" spans="1:16" s="27" customFormat="1" x14ac:dyDescent="0.3">
      <c r="A10" s="6" t="s">
        <v>9</v>
      </c>
      <c r="B10" s="40">
        <v>198000</v>
      </c>
      <c r="C10" s="93">
        <v>138000</v>
      </c>
      <c r="D10" s="18">
        <v>100000</v>
      </c>
      <c r="E10" s="16"/>
      <c r="F10" s="15"/>
      <c r="G10" s="17"/>
      <c r="H10" s="40"/>
      <c r="I10" s="93"/>
      <c r="J10" s="18"/>
      <c r="K10" s="16"/>
      <c r="L10" s="15"/>
      <c r="M10" s="17"/>
      <c r="N10" s="62">
        <f t="shared" si="1"/>
        <v>100000</v>
      </c>
      <c r="O10" s="63">
        <f t="shared" si="2"/>
        <v>0</v>
      </c>
      <c r="P10" s="64">
        <f t="shared" si="3"/>
        <v>100000</v>
      </c>
    </row>
    <row r="11" spans="1:16" s="27" customFormat="1" x14ac:dyDescent="0.3">
      <c r="A11" s="6" t="s">
        <v>10</v>
      </c>
      <c r="B11" s="40">
        <v>356100</v>
      </c>
      <c r="C11" s="93">
        <v>356100</v>
      </c>
      <c r="D11" s="18">
        <v>365700</v>
      </c>
      <c r="E11" s="16">
        <v>195000</v>
      </c>
      <c r="F11" s="15">
        <v>80000</v>
      </c>
      <c r="G11" s="17"/>
      <c r="H11" s="40"/>
      <c r="I11" s="93"/>
      <c r="J11" s="18"/>
      <c r="K11" s="16"/>
      <c r="L11" s="15"/>
      <c r="M11" s="17"/>
      <c r="N11" s="62">
        <f t="shared" si="1"/>
        <v>365700</v>
      </c>
      <c r="O11" s="63">
        <f t="shared" si="2"/>
        <v>0</v>
      </c>
      <c r="P11" s="64">
        <f t="shared" si="3"/>
        <v>365700</v>
      </c>
    </row>
    <row r="12" spans="1:16" s="27" customFormat="1" x14ac:dyDescent="0.3">
      <c r="A12" s="6" t="s">
        <v>11</v>
      </c>
      <c r="B12" s="40"/>
      <c r="C12" s="93"/>
      <c r="D12" s="18"/>
      <c r="E12" s="16"/>
      <c r="F12" s="15"/>
      <c r="G12" s="17"/>
      <c r="H12" s="40"/>
      <c r="I12" s="93"/>
      <c r="J12" s="18"/>
      <c r="K12" s="16"/>
      <c r="L12" s="15"/>
      <c r="M12" s="17"/>
      <c r="N12" s="62">
        <f t="shared" si="1"/>
        <v>0</v>
      </c>
      <c r="O12" s="63">
        <f t="shared" si="2"/>
        <v>0</v>
      </c>
      <c r="P12" s="64">
        <f t="shared" si="3"/>
        <v>0</v>
      </c>
    </row>
    <row r="13" spans="1:16" s="27" customFormat="1" x14ac:dyDescent="0.3">
      <c r="A13" s="6" t="s">
        <v>12</v>
      </c>
      <c r="B13" s="40"/>
      <c r="C13" s="93"/>
      <c r="D13" s="18"/>
      <c r="E13" s="16"/>
      <c r="F13" s="15"/>
      <c r="G13" s="17"/>
      <c r="H13" s="40">
        <v>840000</v>
      </c>
      <c r="I13" s="93">
        <v>966800</v>
      </c>
      <c r="J13" s="18">
        <v>954000</v>
      </c>
      <c r="K13" s="16">
        <v>12000</v>
      </c>
      <c r="L13" s="15">
        <v>12000</v>
      </c>
      <c r="M13" s="17">
        <v>10000</v>
      </c>
      <c r="N13" s="62">
        <f t="shared" si="1"/>
        <v>954000</v>
      </c>
      <c r="O13" s="63">
        <f t="shared" si="2"/>
        <v>10000</v>
      </c>
      <c r="P13" s="64">
        <f t="shared" si="3"/>
        <v>964000</v>
      </c>
    </row>
    <row r="14" spans="1:16" s="27" customFormat="1" x14ac:dyDescent="0.3">
      <c r="A14" s="6" t="s">
        <v>13</v>
      </c>
      <c r="B14" s="40">
        <v>1137000</v>
      </c>
      <c r="C14" s="93">
        <v>1373700</v>
      </c>
      <c r="D14" s="18">
        <v>1292000</v>
      </c>
      <c r="E14" s="16"/>
      <c r="F14" s="15"/>
      <c r="G14" s="17"/>
      <c r="H14" s="40"/>
      <c r="I14" s="93"/>
      <c r="J14" s="18"/>
      <c r="K14" s="16"/>
      <c r="L14" s="15"/>
      <c r="M14" s="17"/>
      <c r="N14" s="62">
        <f t="shared" si="1"/>
        <v>1292000</v>
      </c>
      <c r="O14" s="63">
        <f t="shared" si="2"/>
        <v>0</v>
      </c>
      <c r="P14" s="64">
        <f t="shared" si="3"/>
        <v>1292000</v>
      </c>
    </row>
    <row r="15" spans="1:16" s="27" customFormat="1" x14ac:dyDescent="0.3">
      <c r="A15" s="6" t="s">
        <v>14</v>
      </c>
      <c r="B15" s="40"/>
      <c r="C15" s="93"/>
      <c r="D15" s="18"/>
      <c r="E15" s="16"/>
      <c r="F15" s="15"/>
      <c r="G15" s="17"/>
      <c r="H15" s="40">
        <v>1390300</v>
      </c>
      <c r="I15" s="93">
        <v>440800</v>
      </c>
      <c r="J15" s="18">
        <v>0</v>
      </c>
      <c r="K15" s="16"/>
      <c r="L15" s="15"/>
      <c r="M15" s="17"/>
      <c r="N15" s="62">
        <f t="shared" si="1"/>
        <v>0</v>
      </c>
      <c r="O15" s="63">
        <f t="shared" si="2"/>
        <v>0</v>
      </c>
      <c r="P15" s="64">
        <f t="shared" si="3"/>
        <v>0</v>
      </c>
    </row>
    <row r="16" spans="1:16" s="12" customFormat="1" x14ac:dyDescent="0.3">
      <c r="A16" s="7" t="s">
        <v>15</v>
      </c>
      <c r="B16" s="39"/>
      <c r="C16" s="92"/>
      <c r="D16" s="33"/>
      <c r="E16" s="31">
        <v>46200</v>
      </c>
      <c r="F16" s="32">
        <v>40700</v>
      </c>
      <c r="G16" s="19">
        <v>27400</v>
      </c>
      <c r="H16" s="39"/>
      <c r="I16" s="92"/>
      <c r="J16" s="33"/>
      <c r="K16" s="31">
        <v>101700</v>
      </c>
      <c r="L16" s="32">
        <v>103100</v>
      </c>
      <c r="M16" s="19">
        <v>92700</v>
      </c>
      <c r="N16" s="48">
        <f t="shared" si="1"/>
        <v>0</v>
      </c>
      <c r="O16" s="44">
        <f t="shared" si="2"/>
        <v>120100</v>
      </c>
      <c r="P16" s="49">
        <f t="shared" si="3"/>
        <v>120100</v>
      </c>
    </row>
    <row r="17" spans="1:16" s="12" customFormat="1" x14ac:dyDescent="0.3">
      <c r="A17" s="7" t="s">
        <v>16</v>
      </c>
      <c r="B17" s="39"/>
      <c r="C17" s="92"/>
      <c r="D17" s="33"/>
      <c r="E17" s="31"/>
      <c r="F17" s="32"/>
      <c r="G17" s="19"/>
      <c r="H17" s="39"/>
      <c r="I17" s="92"/>
      <c r="J17" s="33"/>
      <c r="K17" s="31"/>
      <c r="L17" s="32"/>
      <c r="M17" s="19"/>
      <c r="N17" s="48">
        <f t="shared" si="1"/>
        <v>0</v>
      </c>
      <c r="O17" s="44">
        <f t="shared" si="2"/>
        <v>0</v>
      </c>
      <c r="P17" s="49">
        <f t="shared" si="3"/>
        <v>0</v>
      </c>
    </row>
    <row r="18" spans="1:16" s="12" customFormat="1" x14ac:dyDescent="0.3">
      <c r="A18" s="7" t="s">
        <v>17</v>
      </c>
      <c r="B18" s="39"/>
      <c r="C18" s="92"/>
      <c r="D18" s="33"/>
      <c r="E18" s="31"/>
      <c r="F18" s="32"/>
      <c r="G18" s="19"/>
      <c r="H18" s="39"/>
      <c r="I18" s="92"/>
      <c r="J18" s="33"/>
      <c r="K18" s="31"/>
      <c r="L18" s="32"/>
      <c r="M18" s="19"/>
      <c r="N18" s="48">
        <f t="shared" si="1"/>
        <v>0</v>
      </c>
      <c r="O18" s="44">
        <f t="shared" si="2"/>
        <v>0</v>
      </c>
      <c r="P18" s="49">
        <f t="shared" si="3"/>
        <v>0</v>
      </c>
    </row>
    <row r="19" spans="1:16" s="12" customFormat="1" x14ac:dyDescent="0.3">
      <c r="A19" s="7" t="s">
        <v>18</v>
      </c>
      <c r="B19" s="39"/>
      <c r="C19" s="92"/>
      <c r="D19" s="33"/>
      <c r="E19" s="31"/>
      <c r="F19" s="32"/>
      <c r="G19" s="19"/>
      <c r="H19" s="39"/>
      <c r="I19" s="92"/>
      <c r="J19" s="33"/>
      <c r="K19" s="31"/>
      <c r="L19" s="32"/>
      <c r="M19" s="19"/>
      <c r="N19" s="48">
        <f t="shared" si="1"/>
        <v>0</v>
      </c>
      <c r="O19" s="44">
        <f t="shared" si="2"/>
        <v>0</v>
      </c>
      <c r="P19" s="49">
        <f t="shared" si="3"/>
        <v>0</v>
      </c>
    </row>
    <row r="20" spans="1:16" s="12" customFormat="1" x14ac:dyDescent="0.3">
      <c r="A20" s="7" t="s">
        <v>19</v>
      </c>
      <c r="B20" s="39">
        <v>60000</v>
      </c>
      <c r="C20" s="92">
        <v>112500</v>
      </c>
      <c r="D20" s="33">
        <v>60000</v>
      </c>
      <c r="E20" s="31"/>
      <c r="F20" s="32"/>
      <c r="G20" s="19"/>
      <c r="H20" s="39"/>
      <c r="I20" s="92"/>
      <c r="J20" s="33"/>
      <c r="K20" s="31"/>
      <c r="L20" s="32"/>
      <c r="M20" s="19"/>
      <c r="N20" s="48">
        <f t="shared" si="1"/>
        <v>60000</v>
      </c>
      <c r="O20" s="44">
        <f t="shared" si="2"/>
        <v>0</v>
      </c>
      <c r="P20" s="49">
        <f t="shared" si="3"/>
        <v>60000</v>
      </c>
    </row>
    <row r="21" spans="1:16" s="12" customFormat="1" x14ac:dyDescent="0.3">
      <c r="A21" s="7" t="s">
        <v>20</v>
      </c>
      <c r="B21" s="39"/>
      <c r="C21" s="92"/>
      <c r="D21" s="33"/>
      <c r="E21" s="31"/>
      <c r="F21" s="32"/>
      <c r="G21" s="19"/>
      <c r="H21" s="39"/>
      <c r="I21" s="92"/>
      <c r="J21" s="33"/>
      <c r="K21" s="31"/>
      <c r="L21" s="32"/>
      <c r="M21" s="19"/>
      <c r="N21" s="48">
        <f t="shared" si="1"/>
        <v>0</v>
      </c>
      <c r="O21" s="44">
        <f t="shared" si="2"/>
        <v>0</v>
      </c>
      <c r="P21" s="49">
        <f t="shared" si="3"/>
        <v>0</v>
      </c>
    </row>
    <row r="22" spans="1:16" s="12" customFormat="1" x14ac:dyDescent="0.3">
      <c r="A22" s="7" t="s">
        <v>21</v>
      </c>
      <c r="B22" s="39"/>
      <c r="C22" s="92"/>
      <c r="D22" s="33"/>
      <c r="E22" s="31"/>
      <c r="F22" s="32"/>
      <c r="G22" s="19"/>
      <c r="H22" s="39"/>
      <c r="I22" s="92"/>
      <c r="J22" s="33"/>
      <c r="K22" s="31"/>
      <c r="L22" s="32"/>
      <c r="M22" s="19"/>
      <c r="N22" s="48">
        <f t="shared" si="1"/>
        <v>0</v>
      </c>
      <c r="O22" s="44">
        <f t="shared" si="2"/>
        <v>0</v>
      </c>
      <c r="P22" s="49">
        <f t="shared" si="3"/>
        <v>0</v>
      </c>
    </row>
    <row r="23" spans="1:16" s="12" customFormat="1" x14ac:dyDescent="0.3">
      <c r="A23" s="7" t="s">
        <v>67</v>
      </c>
      <c r="B23" s="39">
        <f>SUM(B24:B28)</f>
        <v>12893400</v>
      </c>
      <c r="C23" s="92">
        <f t="shared" ref="C23:P23" si="4">SUM(C24:C28)</f>
        <v>13972000</v>
      </c>
      <c r="D23" s="33">
        <f t="shared" si="4"/>
        <v>17377600</v>
      </c>
      <c r="E23" s="31">
        <f t="shared" si="4"/>
        <v>0</v>
      </c>
      <c r="F23" s="32">
        <f t="shared" si="4"/>
        <v>0</v>
      </c>
      <c r="G23" s="19">
        <f t="shared" si="4"/>
        <v>0</v>
      </c>
      <c r="H23" s="39">
        <f t="shared" si="4"/>
        <v>3508300</v>
      </c>
      <c r="I23" s="92">
        <f t="shared" si="4"/>
        <v>3365500</v>
      </c>
      <c r="J23" s="33">
        <f t="shared" si="4"/>
        <v>4222500</v>
      </c>
      <c r="K23" s="31">
        <f t="shared" si="4"/>
        <v>0</v>
      </c>
      <c r="L23" s="32">
        <f t="shared" si="4"/>
        <v>5500</v>
      </c>
      <c r="M23" s="19">
        <f t="shared" si="4"/>
        <v>0</v>
      </c>
      <c r="N23" s="50">
        <f t="shared" si="4"/>
        <v>21600100</v>
      </c>
      <c r="O23" s="45">
        <f t="shared" si="4"/>
        <v>0</v>
      </c>
      <c r="P23" s="51">
        <f t="shared" si="4"/>
        <v>21600100</v>
      </c>
    </row>
    <row r="24" spans="1:16" s="27" customFormat="1" x14ac:dyDescent="0.3">
      <c r="A24" s="65" t="s">
        <v>22</v>
      </c>
      <c r="B24" s="43">
        <v>3042100</v>
      </c>
      <c r="C24" s="38">
        <v>3213900</v>
      </c>
      <c r="D24" s="38">
        <v>3464500</v>
      </c>
      <c r="E24" s="38"/>
      <c r="F24" s="38"/>
      <c r="G24" s="13"/>
      <c r="H24" s="43">
        <v>1552500</v>
      </c>
      <c r="I24" s="38">
        <v>1390500</v>
      </c>
      <c r="J24" s="38">
        <v>1148500</v>
      </c>
      <c r="K24" s="38"/>
      <c r="L24" s="38"/>
      <c r="M24" s="13"/>
      <c r="N24" s="66">
        <f t="shared" ref="N24:N29" si="5">SUM(D24,J24)</f>
        <v>4613000</v>
      </c>
      <c r="O24" s="67">
        <f t="shared" ref="O24:O29" si="6">SUM(G24,M24)</f>
        <v>0</v>
      </c>
      <c r="P24" s="68">
        <f t="shared" si="3"/>
        <v>4613000</v>
      </c>
    </row>
    <row r="25" spans="1:16" s="27" customFormat="1" x14ac:dyDescent="0.3">
      <c r="A25" s="65" t="s">
        <v>23</v>
      </c>
      <c r="B25" s="43">
        <v>967600</v>
      </c>
      <c r="C25" s="38">
        <v>972200</v>
      </c>
      <c r="D25" s="38">
        <v>947600</v>
      </c>
      <c r="E25" s="38"/>
      <c r="F25" s="38"/>
      <c r="G25" s="13"/>
      <c r="H25" s="43">
        <v>5300</v>
      </c>
      <c r="I25" s="38">
        <v>24500</v>
      </c>
      <c r="J25" s="38">
        <v>47200</v>
      </c>
      <c r="K25" s="38"/>
      <c r="L25" s="38"/>
      <c r="M25" s="13"/>
      <c r="N25" s="66">
        <f t="shared" si="5"/>
        <v>994800</v>
      </c>
      <c r="O25" s="67">
        <f t="shared" si="6"/>
        <v>0</v>
      </c>
      <c r="P25" s="68">
        <f t="shared" si="3"/>
        <v>994800</v>
      </c>
    </row>
    <row r="26" spans="1:16" s="27" customFormat="1" x14ac:dyDescent="0.3">
      <c r="A26" s="6" t="s">
        <v>24</v>
      </c>
      <c r="B26" s="40">
        <v>8284500</v>
      </c>
      <c r="C26" s="93">
        <v>9186700</v>
      </c>
      <c r="D26" s="18">
        <v>12207900</v>
      </c>
      <c r="E26" s="16"/>
      <c r="F26" s="15"/>
      <c r="G26" s="17"/>
      <c r="H26" s="40">
        <v>1855800</v>
      </c>
      <c r="I26" s="93">
        <v>1855800</v>
      </c>
      <c r="J26" s="18">
        <v>2881600</v>
      </c>
      <c r="K26" s="16"/>
      <c r="L26" s="15"/>
      <c r="M26" s="17"/>
      <c r="N26" s="62">
        <f t="shared" si="5"/>
        <v>15089500</v>
      </c>
      <c r="O26" s="63">
        <f t="shared" si="6"/>
        <v>0</v>
      </c>
      <c r="P26" s="64">
        <f t="shared" si="3"/>
        <v>15089500</v>
      </c>
    </row>
    <row r="27" spans="1:16" s="27" customFormat="1" x14ac:dyDescent="0.3">
      <c r="A27" s="6" t="s">
        <v>25</v>
      </c>
      <c r="B27" s="40">
        <v>599200</v>
      </c>
      <c r="C27" s="93">
        <v>599200</v>
      </c>
      <c r="D27" s="18">
        <v>757600</v>
      </c>
      <c r="E27" s="16"/>
      <c r="F27" s="15"/>
      <c r="G27" s="17"/>
      <c r="H27" s="40">
        <v>94700</v>
      </c>
      <c r="I27" s="93">
        <v>94700</v>
      </c>
      <c r="J27" s="18">
        <v>145200</v>
      </c>
      <c r="K27" s="16"/>
      <c r="L27" s="15"/>
      <c r="M27" s="17"/>
      <c r="N27" s="62">
        <f t="shared" si="5"/>
        <v>902800</v>
      </c>
      <c r="O27" s="63">
        <f t="shared" si="6"/>
        <v>0</v>
      </c>
      <c r="P27" s="64">
        <f t="shared" si="3"/>
        <v>902800</v>
      </c>
    </row>
    <row r="28" spans="1:16" s="27" customFormat="1" x14ac:dyDescent="0.3">
      <c r="A28" s="6" t="s">
        <v>26</v>
      </c>
      <c r="B28" s="40"/>
      <c r="C28" s="93"/>
      <c r="D28" s="18"/>
      <c r="E28" s="16"/>
      <c r="F28" s="15"/>
      <c r="G28" s="17"/>
      <c r="H28" s="40"/>
      <c r="I28" s="93"/>
      <c r="J28" s="18"/>
      <c r="K28" s="16"/>
      <c r="L28" s="15">
        <v>5500</v>
      </c>
      <c r="M28" s="17"/>
      <c r="N28" s="62">
        <f t="shared" si="5"/>
        <v>0</v>
      </c>
      <c r="O28" s="63">
        <f t="shared" si="6"/>
        <v>0</v>
      </c>
      <c r="P28" s="64">
        <f t="shared" si="3"/>
        <v>0</v>
      </c>
    </row>
    <row r="29" spans="1:16" s="12" customFormat="1" ht="15" thickBot="1" x14ac:dyDescent="0.35">
      <c r="A29" s="24" t="s">
        <v>27</v>
      </c>
      <c r="B29" s="154"/>
      <c r="C29" s="155"/>
      <c r="D29" s="156"/>
      <c r="E29" s="157"/>
      <c r="F29" s="158"/>
      <c r="G29" s="159"/>
      <c r="H29" s="154"/>
      <c r="I29" s="155"/>
      <c r="J29" s="156"/>
      <c r="K29" s="157"/>
      <c r="L29" s="158"/>
      <c r="M29" s="159"/>
      <c r="N29" s="160">
        <f t="shared" si="5"/>
        <v>0</v>
      </c>
      <c r="O29" s="161">
        <f t="shared" si="6"/>
        <v>0</v>
      </c>
      <c r="P29" s="162">
        <f t="shared" si="3"/>
        <v>0</v>
      </c>
    </row>
    <row r="30" spans="1:16" ht="15" thickBot="1" x14ac:dyDescent="0.35">
      <c r="A30" s="124" t="s">
        <v>28</v>
      </c>
      <c r="B30" s="143">
        <f>SUM(B5,B6,B16:B23,B29)</f>
        <v>31144200</v>
      </c>
      <c r="C30" s="144">
        <f t="shared" ref="C30:P30" si="7">SUM(C5,C6,C16:C23,C29)</f>
        <v>32690700</v>
      </c>
      <c r="D30" s="144">
        <f t="shared" si="7"/>
        <v>35987400</v>
      </c>
      <c r="E30" s="144">
        <f t="shared" si="7"/>
        <v>241200</v>
      </c>
      <c r="F30" s="144">
        <f t="shared" si="7"/>
        <v>120700</v>
      </c>
      <c r="G30" s="145">
        <f t="shared" si="7"/>
        <v>27400</v>
      </c>
      <c r="H30" s="143">
        <f t="shared" si="7"/>
        <v>5738600</v>
      </c>
      <c r="I30" s="144">
        <f t="shared" si="7"/>
        <v>4773100</v>
      </c>
      <c r="J30" s="144">
        <f t="shared" si="7"/>
        <v>5176500</v>
      </c>
      <c r="K30" s="144">
        <f t="shared" si="7"/>
        <v>113700</v>
      </c>
      <c r="L30" s="144">
        <f t="shared" si="7"/>
        <v>120600</v>
      </c>
      <c r="M30" s="145">
        <f t="shared" si="7"/>
        <v>102700</v>
      </c>
      <c r="N30" s="143">
        <f t="shared" si="7"/>
        <v>41163900</v>
      </c>
      <c r="O30" s="144">
        <f t="shared" si="7"/>
        <v>130100</v>
      </c>
      <c r="P30" s="146">
        <f t="shared" si="7"/>
        <v>41294000</v>
      </c>
    </row>
    <row r="31" spans="1:16" x14ac:dyDescent="0.3">
      <c r="A31" s="125"/>
      <c r="B31" s="126"/>
      <c r="C31" s="127"/>
      <c r="D31" s="128"/>
      <c r="E31" s="129"/>
      <c r="F31" s="127"/>
      <c r="G31" s="130"/>
      <c r="H31" s="126"/>
      <c r="I31" s="127"/>
      <c r="J31" s="128"/>
      <c r="K31" s="129"/>
      <c r="L31" s="127"/>
      <c r="M31" s="130"/>
      <c r="N31" s="131">
        <f>SUM(D31,J31)</f>
        <v>0</v>
      </c>
      <c r="O31" s="132">
        <f>SUM(G31,M31)</f>
        <v>0</v>
      </c>
      <c r="P31" s="133"/>
    </row>
    <row r="32" spans="1:16" s="12" customFormat="1" x14ac:dyDescent="0.3">
      <c r="A32" s="7" t="s">
        <v>29</v>
      </c>
      <c r="B32" s="39">
        <v>3353500</v>
      </c>
      <c r="C32" s="92">
        <v>3389500</v>
      </c>
      <c r="D32" s="33">
        <v>3489400</v>
      </c>
      <c r="E32" s="31">
        <v>112800</v>
      </c>
      <c r="F32" s="32">
        <v>42000</v>
      </c>
      <c r="G32" s="19"/>
      <c r="H32" s="39">
        <v>1032100</v>
      </c>
      <c r="I32" s="92">
        <v>399100</v>
      </c>
      <c r="J32" s="33">
        <v>148000</v>
      </c>
      <c r="K32" s="31"/>
      <c r="L32" s="32">
        <v>500</v>
      </c>
      <c r="M32" s="19"/>
      <c r="N32" s="48">
        <f>SUM(D32,J32)</f>
        <v>3637400</v>
      </c>
      <c r="O32" s="44">
        <f>SUM(G32,M32)</f>
        <v>0</v>
      </c>
      <c r="P32" s="49">
        <f>SUM(N32:O32)</f>
        <v>3637400</v>
      </c>
    </row>
    <row r="33" spans="1:17" x14ac:dyDescent="0.3">
      <c r="A33" s="7" t="s">
        <v>30</v>
      </c>
      <c r="B33" s="39">
        <f>SUM(B34:B36)</f>
        <v>1167000</v>
      </c>
      <c r="C33" s="92">
        <f t="shared" ref="C33:P33" si="8">SUM(C34:C36)</f>
        <v>1167000</v>
      </c>
      <c r="D33" s="33">
        <f t="shared" si="8"/>
        <v>1316000</v>
      </c>
      <c r="E33" s="31">
        <f t="shared" si="8"/>
        <v>9200</v>
      </c>
      <c r="F33" s="32">
        <f t="shared" si="8"/>
        <v>4300</v>
      </c>
      <c r="G33" s="19">
        <f t="shared" si="8"/>
        <v>0</v>
      </c>
      <c r="H33" s="39">
        <f t="shared" si="8"/>
        <v>83800</v>
      </c>
      <c r="I33" s="92">
        <f t="shared" si="8"/>
        <v>54300</v>
      </c>
      <c r="J33" s="33">
        <f t="shared" si="8"/>
        <v>31000</v>
      </c>
      <c r="K33" s="31">
        <f t="shared" si="8"/>
        <v>400</v>
      </c>
      <c r="L33" s="32">
        <f t="shared" si="8"/>
        <v>0</v>
      </c>
      <c r="M33" s="19">
        <f t="shared" si="8"/>
        <v>100</v>
      </c>
      <c r="N33" s="50">
        <f t="shared" si="8"/>
        <v>1347000</v>
      </c>
      <c r="O33" s="45">
        <f t="shared" si="8"/>
        <v>100</v>
      </c>
      <c r="P33" s="51">
        <f t="shared" si="8"/>
        <v>1347100</v>
      </c>
    </row>
    <row r="34" spans="1:17" s="27" customFormat="1" x14ac:dyDescent="0.3">
      <c r="A34" s="6" t="s">
        <v>31</v>
      </c>
      <c r="B34" s="40">
        <v>664000</v>
      </c>
      <c r="C34" s="93">
        <v>664000</v>
      </c>
      <c r="D34" s="18">
        <v>775000</v>
      </c>
      <c r="E34" s="16">
        <v>6500</v>
      </c>
      <c r="F34" s="15">
        <v>3000</v>
      </c>
      <c r="G34" s="17"/>
      <c r="H34" s="40">
        <v>72800</v>
      </c>
      <c r="I34" s="93">
        <v>47900</v>
      </c>
      <c r="J34" s="18">
        <v>30000</v>
      </c>
      <c r="K34" s="16">
        <v>400</v>
      </c>
      <c r="L34" s="15"/>
      <c r="M34" s="17">
        <v>100</v>
      </c>
      <c r="N34" s="59">
        <f>SUM(D34,J34)</f>
        <v>805000</v>
      </c>
      <c r="O34" s="60">
        <f>SUM(G34,M34)</f>
        <v>100</v>
      </c>
      <c r="P34" s="61">
        <f t="shared" ref="P34:P59" si="9">SUM(N34:O34)</f>
        <v>805100</v>
      </c>
    </row>
    <row r="35" spans="1:17" s="27" customFormat="1" x14ac:dyDescent="0.3">
      <c r="A35" s="6" t="s">
        <v>32</v>
      </c>
      <c r="B35" s="40">
        <v>503000</v>
      </c>
      <c r="C35" s="93">
        <v>503000</v>
      </c>
      <c r="D35" s="18">
        <v>541000</v>
      </c>
      <c r="E35" s="16">
        <v>2700</v>
      </c>
      <c r="F35" s="15">
        <v>1300</v>
      </c>
      <c r="G35" s="17"/>
      <c r="H35" s="40">
        <v>11000</v>
      </c>
      <c r="I35" s="93">
        <v>6400</v>
      </c>
      <c r="J35" s="18">
        <v>1000</v>
      </c>
      <c r="K35" s="16"/>
      <c r="L35" s="15"/>
      <c r="M35" s="17"/>
      <c r="N35" s="59">
        <f>SUM(D35,J35)</f>
        <v>542000</v>
      </c>
      <c r="O35" s="60">
        <f>SUM(G35,M35)</f>
        <v>0</v>
      </c>
      <c r="P35" s="61">
        <f t="shared" si="9"/>
        <v>542000</v>
      </c>
    </row>
    <row r="36" spans="1:17" s="27" customFormat="1" x14ac:dyDescent="0.3">
      <c r="A36" s="6" t="s">
        <v>33</v>
      </c>
      <c r="B36" s="40"/>
      <c r="C36" s="93"/>
      <c r="D36" s="18"/>
      <c r="E36" s="16"/>
      <c r="F36" s="15"/>
      <c r="G36" s="17"/>
      <c r="H36" s="40"/>
      <c r="I36" s="93"/>
      <c r="J36" s="18"/>
      <c r="K36" s="16"/>
      <c r="L36" s="15"/>
      <c r="M36" s="17"/>
      <c r="N36" s="59">
        <f>SUM(D36,J36)</f>
        <v>0</v>
      </c>
      <c r="O36" s="60">
        <f>SUM(G36,M36)</f>
        <v>0</v>
      </c>
      <c r="P36" s="61">
        <f t="shared" si="9"/>
        <v>0</v>
      </c>
    </row>
    <row r="37" spans="1:17" x14ac:dyDescent="0.3">
      <c r="A37" s="7" t="s">
        <v>66</v>
      </c>
      <c r="B37" s="39">
        <f>SUM(B38:B40)</f>
        <v>400000</v>
      </c>
      <c r="C37" s="92">
        <f t="shared" ref="C37:P37" si="10">SUM(C38:C40)</f>
        <v>400000</v>
      </c>
      <c r="D37" s="33">
        <f t="shared" si="10"/>
        <v>415000</v>
      </c>
      <c r="E37" s="31">
        <f t="shared" si="10"/>
        <v>1600</v>
      </c>
      <c r="F37" s="32">
        <f t="shared" si="10"/>
        <v>1000</v>
      </c>
      <c r="G37" s="19">
        <f t="shared" si="10"/>
        <v>0</v>
      </c>
      <c r="H37" s="39">
        <f t="shared" si="10"/>
        <v>77800</v>
      </c>
      <c r="I37" s="92">
        <f t="shared" si="10"/>
        <v>79600</v>
      </c>
      <c r="J37" s="33">
        <f t="shared" si="10"/>
        <v>87000</v>
      </c>
      <c r="K37" s="31">
        <f t="shared" si="10"/>
        <v>5000</v>
      </c>
      <c r="L37" s="32">
        <f t="shared" si="10"/>
        <v>0</v>
      </c>
      <c r="M37" s="19">
        <f t="shared" si="10"/>
        <v>2800</v>
      </c>
      <c r="N37" s="50">
        <f t="shared" si="10"/>
        <v>502000</v>
      </c>
      <c r="O37" s="45">
        <f t="shared" si="10"/>
        <v>2800</v>
      </c>
      <c r="P37" s="51">
        <f t="shared" si="10"/>
        <v>504800</v>
      </c>
    </row>
    <row r="38" spans="1:17" s="27" customFormat="1" x14ac:dyDescent="0.3">
      <c r="A38" s="6" t="s">
        <v>34</v>
      </c>
      <c r="B38" s="40">
        <v>350000</v>
      </c>
      <c r="C38" s="93">
        <v>350000</v>
      </c>
      <c r="D38" s="18">
        <v>365000</v>
      </c>
      <c r="E38" s="16">
        <v>1600</v>
      </c>
      <c r="F38" s="15">
        <v>1000</v>
      </c>
      <c r="G38" s="17"/>
      <c r="H38" s="40">
        <v>42800</v>
      </c>
      <c r="I38" s="93">
        <v>29600</v>
      </c>
      <c r="J38" s="18">
        <v>27000</v>
      </c>
      <c r="K38" s="16">
        <v>1000</v>
      </c>
      <c r="L38" s="15"/>
      <c r="M38" s="17">
        <v>600</v>
      </c>
      <c r="N38" s="59">
        <f t="shared" ref="N38:N44" si="11">SUM(D38,J38)</f>
        <v>392000</v>
      </c>
      <c r="O38" s="60">
        <f t="shared" ref="O38:O44" si="12">SUM(G38,M38)</f>
        <v>600</v>
      </c>
      <c r="P38" s="61">
        <f t="shared" si="9"/>
        <v>392600</v>
      </c>
    </row>
    <row r="39" spans="1:17" s="27" customFormat="1" x14ac:dyDescent="0.3">
      <c r="A39" s="6" t="s">
        <v>35</v>
      </c>
      <c r="B39" s="40">
        <v>50000</v>
      </c>
      <c r="C39" s="93">
        <v>50000</v>
      </c>
      <c r="D39" s="18">
        <v>50000</v>
      </c>
      <c r="E39" s="16"/>
      <c r="F39" s="15"/>
      <c r="G39" s="17"/>
      <c r="H39" s="40">
        <v>35000</v>
      </c>
      <c r="I39" s="93">
        <v>50000</v>
      </c>
      <c r="J39" s="18">
        <v>60000</v>
      </c>
      <c r="K39" s="16">
        <v>4000</v>
      </c>
      <c r="L39" s="15"/>
      <c r="M39" s="17">
        <v>2200</v>
      </c>
      <c r="N39" s="59">
        <f t="shared" si="11"/>
        <v>110000</v>
      </c>
      <c r="O39" s="60">
        <f t="shared" si="12"/>
        <v>2200</v>
      </c>
      <c r="P39" s="61">
        <f t="shared" si="9"/>
        <v>112200</v>
      </c>
    </row>
    <row r="40" spans="1:17" s="27" customFormat="1" x14ac:dyDescent="0.3">
      <c r="A40" s="6" t="s">
        <v>36</v>
      </c>
      <c r="B40" s="40"/>
      <c r="C40" s="93"/>
      <c r="D40" s="18"/>
      <c r="E40" s="16"/>
      <c r="F40" s="15"/>
      <c r="G40" s="17"/>
      <c r="H40" s="40"/>
      <c r="I40" s="93"/>
      <c r="J40" s="18"/>
      <c r="K40" s="16"/>
      <c r="L40" s="15"/>
      <c r="M40" s="17"/>
      <c r="N40" s="59">
        <f t="shared" si="11"/>
        <v>0</v>
      </c>
      <c r="O40" s="60">
        <f t="shared" si="12"/>
        <v>0</v>
      </c>
      <c r="P40" s="61">
        <f t="shared" si="9"/>
        <v>0</v>
      </c>
    </row>
    <row r="41" spans="1:17" s="12" customFormat="1" x14ac:dyDescent="0.3">
      <c r="A41" s="7" t="s">
        <v>37</v>
      </c>
      <c r="B41" s="39">
        <v>491600</v>
      </c>
      <c r="C41" s="92">
        <v>600000</v>
      </c>
      <c r="D41" s="33">
        <v>651200</v>
      </c>
      <c r="E41" s="31">
        <v>2000</v>
      </c>
      <c r="F41" s="32">
        <v>900</v>
      </c>
      <c r="G41" s="19"/>
      <c r="H41" s="39">
        <v>70000</v>
      </c>
      <c r="I41" s="92">
        <v>67500</v>
      </c>
      <c r="J41" s="33">
        <v>76100</v>
      </c>
      <c r="K41" s="31"/>
      <c r="L41" s="32"/>
      <c r="M41" s="19"/>
      <c r="N41" s="52">
        <f t="shared" si="11"/>
        <v>727300</v>
      </c>
      <c r="O41" s="46">
        <f t="shared" si="12"/>
        <v>0</v>
      </c>
      <c r="P41" s="53">
        <f t="shared" si="9"/>
        <v>727300</v>
      </c>
    </row>
    <row r="42" spans="1:17" s="12" customFormat="1" x14ac:dyDescent="0.3">
      <c r="A42" s="7" t="s">
        <v>38</v>
      </c>
      <c r="B42" s="39">
        <v>8800</v>
      </c>
      <c r="C42" s="92">
        <v>10800</v>
      </c>
      <c r="D42" s="33">
        <v>11300</v>
      </c>
      <c r="E42" s="31">
        <v>100</v>
      </c>
      <c r="F42" s="32"/>
      <c r="G42" s="19"/>
      <c r="H42" s="39">
        <v>2200</v>
      </c>
      <c r="I42" s="92">
        <v>2100</v>
      </c>
      <c r="J42" s="33">
        <v>4000</v>
      </c>
      <c r="K42" s="31"/>
      <c r="L42" s="32"/>
      <c r="M42" s="19"/>
      <c r="N42" s="52">
        <f t="shared" si="11"/>
        <v>15300</v>
      </c>
      <c r="O42" s="46">
        <f t="shared" si="12"/>
        <v>0</v>
      </c>
      <c r="P42" s="53">
        <f t="shared" si="9"/>
        <v>15300</v>
      </c>
    </row>
    <row r="43" spans="1:17" s="12" customFormat="1" x14ac:dyDescent="0.3">
      <c r="A43" s="7" t="s">
        <v>39</v>
      </c>
      <c r="B43" s="39">
        <v>2000</v>
      </c>
      <c r="C43" s="92">
        <v>1200</v>
      </c>
      <c r="D43" s="33">
        <v>2000</v>
      </c>
      <c r="E43" s="31"/>
      <c r="F43" s="32"/>
      <c r="G43" s="19"/>
      <c r="H43" s="39"/>
      <c r="I43" s="92"/>
      <c r="J43" s="33"/>
      <c r="K43" s="31"/>
      <c r="L43" s="32"/>
      <c r="M43" s="19"/>
      <c r="N43" s="52">
        <f t="shared" si="11"/>
        <v>2000</v>
      </c>
      <c r="O43" s="46">
        <f t="shared" si="12"/>
        <v>0</v>
      </c>
      <c r="P43" s="53">
        <f t="shared" si="9"/>
        <v>2000</v>
      </c>
    </row>
    <row r="44" spans="1:17" s="12" customFormat="1" x14ac:dyDescent="0.3">
      <c r="A44" s="7" t="s">
        <v>40</v>
      </c>
      <c r="B44" s="39">
        <v>997900</v>
      </c>
      <c r="C44" s="92">
        <v>891700</v>
      </c>
      <c r="D44" s="33">
        <v>976000</v>
      </c>
      <c r="E44" s="31">
        <v>3900</v>
      </c>
      <c r="F44" s="32">
        <v>2000</v>
      </c>
      <c r="G44" s="19"/>
      <c r="H44" s="39">
        <v>128700</v>
      </c>
      <c r="I44" s="92">
        <v>131100</v>
      </c>
      <c r="J44" s="33">
        <v>109200</v>
      </c>
      <c r="K44" s="31"/>
      <c r="L44" s="32">
        <v>500</v>
      </c>
      <c r="M44" s="19">
        <v>700</v>
      </c>
      <c r="N44" s="52">
        <f t="shared" si="11"/>
        <v>1085200</v>
      </c>
      <c r="O44" s="46">
        <f t="shared" si="12"/>
        <v>700</v>
      </c>
      <c r="P44" s="53">
        <f t="shared" si="9"/>
        <v>1085900</v>
      </c>
    </row>
    <row r="45" spans="1:17" x14ac:dyDescent="0.3">
      <c r="A45" s="8" t="s">
        <v>41</v>
      </c>
      <c r="B45" s="42">
        <f>SUM(B46:B51)</f>
        <v>23239300</v>
      </c>
      <c r="C45" s="94">
        <f t="shared" ref="C45:P45" si="13">SUM(C46:C51)</f>
        <v>24747700</v>
      </c>
      <c r="D45" s="37">
        <f t="shared" si="13"/>
        <v>27692300</v>
      </c>
      <c r="E45" s="35">
        <f t="shared" si="13"/>
        <v>58600</v>
      </c>
      <c r="F45" s="36">
        <f t="shared" si="13"/>
        <v>57100</v>
      </c>
      <c r="G45" s="20">
        <f t="shared" si="13"/>
        <v>22400</v>
      </c>
      <c r="H45" s="42">
        <f t="shared" si="13"/>
        <v>4295000</v>
      </c>
      <c r="I45" s="94">
        <f t="shared" si="13"/>
        <v>3971200</v>
      </c>
      <c r="J45" s="37">
        <f t="shared" si="13"/>
        <v>4631200</v>
      </c>
      <c r="K45" s="35">
        <f t="shared" si="13"/>
        <v>59100</v>
      </c>
      <c r="L45" s="36">
        <f t="shared" si="13"/>
        <v>59500</v>
      </c>
      <c r="M45" s="20">
        <f t="shared" si="13"/>
        <v>43400</v>
      </c>
      <c r="N45" s="54">
        <f t="shared" si="13"/>
        <v>32323500</v>
      </c>
      <c r="O45" s="47">
        <f t="shared" si="13"/>
        <v>65800</v>
      </c>
      <c r="P45" s="55">
        <f t="shared" si="13"/>
        <v>32389300</v>
      </c>
      <c r="Q45" s="123"/>
    </row>
    <row r="46" spans="1:17" s="27" customFormat="1" x14ac:dyDescent="0.3">
      <c r="A46" s="6" t="s">
        <v>42</v>
      </c>
      <c r="B46" s="40">
        <v>16710500</v>
      </c>
      <c r="C46" s="93">
        <v>17783500</v>
      </c>
      <c r="D46" s="18">
        <v>19860800</v>
      </c>
      <c r="E46" s="16">
        <v>42900</v>
      </c>
      <c r="F46" s="15">
        <v>41900</v>
      </c>
      <c r="G46" s="17">
        <v>16400</v>
      </c>
      <c r="H46" s="40">
        <v>3075300</v>
      </c>
      <c r="I46" s="93">
        <v>2890100</v>
      </c>
      <c r="J46" s="18">
        <v>3356800</v>
      </c>
      <c r="K46" s="16">
        <v>43300</v>
      </c>
      <c r="L46" s="15">
        <v>43600</v>
      </c>
      <c r="M46" s="17">
        <v>31800</v>
      </c>
      <c r="N46" s="62">
        <f t="shared" ref="N46:N51" si="14">SUM(D46,J46)</f>
        <v>23217600</v>
      </c>
      <c r="O46" s="63">
        <f t="shared" ref="O46:O51" si="15">SUM(G46,M46)</f>
        <v>48200</v>
      </c>
      <c r="P46" s="64">
        <f t="shared" si="9"/>
        <v>23265800</v>
      </c>
      <c r="Q46" s="122"/>
    </row>
    <row r="47" spans="1:17" s="27" customFormat="1" x14ac:dyDescent="0.3">
      <c r="A47" s="21" t="s">
        <v>61</v>
      </c>
      <c r="B47" s="40">
        <v>67000</v>
      </c>
      <c r="C47" s="93">
        <v>159000</v>
      </c>
      <c r="D47" s="18">
        <v>160000</v>
      </c>
      <c r="E47" s="16"/>
      <c r="F47" s="15"/>
      <c r="G47" s="17"/>
      <c r="H47" s="40">
        <v>23000</v>
      </c>
      <c r="I47" s="93">
        <v>10000</v>
      </c>
      <c r="J47" s="18">
        <v>20000</v>
      </c>
      <c r="K47" s="16"/>
      <c r="L47" s="15"/>
      <c r="M47" s="17"/>
      <c r="N47" s="62">
        <f t="shared" si="14"/>
        <v>180000</v>
      </c>
      <c r="O47" s="63">
        <f t="shared" si="15"/>
        <v>0</v>
      </c>
      <c r="P47" s="64">
        <f t="shared" si="9"/>
        <v>180000</v>
      </c>
      <c r="Q47" s="122"/>
    </row>
    <row r="48" spans="1:17" s="27" customFormat="1" x14ac:dyDescent="0.3">
      <c r="A48" s="6" t="s">
        <v>43</v>
      </c>
      <c r="B48" s="40">
        <v>250000</v>
      </c>
      <c r="C48" s="93">
        <v>220500</v>
      </c>
      <c r="D48" s="18">
        <v>250000</v>
      </c>
      <c r="E48" s="16"/>
      <c r="F48" s="15"/>
      <c r="G48" s="17"/>
      <c r="H48" s="40">
        <v>55000</v>
      </c>
      <c r="I48" s="93"/>
      <c r="J48" s="18"/>
      <c r="K48" s="16"/>
      <c r="L48" s="15"/>
      <c r="M48" s="17"/>
      <c r="N48" s="62">
        <f t="shared" si="14"/>
        <v>250000</v>
      </c>
      <c r="O48" s="63">
        <f t="shared" si="15"/>
        <v>0</v>
      </c>
      <c r="P48" s="64">
        <f t="shared" si="9"/>
        <v>250000</v>
      </c>
      <c r="Q48" s="122"/>
    </row>
    <row r="49" spans="1:17" s="27" customFormat="1" x14ac:dyDescent="0.3">
      <c r="A49" s="6" t="s">
        <v>62</v>
      </c>
      <c r="B49" s="40">
        <v>5681600</v>
      </c>
      <c r="C49" s="93">
        <v>6028600</v>
      </c>
      <c r="D49" s="18">
        <v>6713000</v>
      </c>
      <c r="E49" s="16">
        <v>14600</v>
      </c>
      <c r="F49" s="15">
        <v>14200</v>
      </c>
      <c r="G49" s="17">
        <v>5500</v>
      </c>
      <c r="H49" s="40">
        <v>1045700</v>
      </c>
      <c r="I49" s="93">
        <v>979700</v>
      </c>
      <c r="J49" s="18">
        <v>1134600</v>
      </c>
      <c r="K49" s="16">
        <v>14700</v>
      </c>
      <c r="L49" s="15">
        <v>14800</v>
      </c>
      <c r="M49" s="17">
        <v>10900</v>
      </c>
      <c r="N49" s="62">
        <f t="shared" si="14"/>
        <v>7847600</v>
      </c>
      <c r="O49" s="63">
        <f t="shared" si="15"/>
        <v>16400</v>
      </c>
      <c r="P49" s="64">
        <f t="shared" si="9"/>
        <v>7864000</v>
      </c>
      <c r="Q49" s="122"/>
    </row>
    <row r="50" spans="1:17" s="27" customFormat="1" x14ac:dyDescent="0.3">
      <c r="A50" s="6" t="s">
        <v>44</v>
      </c>
      <c r="B50" s="40">
        <v>70300</v>
      </c>
      <c r="C50" s="93">
        <v>74800</v>
      </c>
      <c r="D50" s="18">
        <v>83300</v>
      </c>
      <c r="E50" s="16">
        <v>200</v>
      </c>
      <c r="F50" s="15">
        <v>200</v>
      </c>
      <c r="G50" s="17">
        <v>100</v>
      </c>
      <c r="H50" s="40">
        <v>12900</v>
      </c>
      <c r="I50" s="93">
        <v>12100</v>
      </c>
      <c r="J50" s="18">
        <v>14100</v>
      </c>
      <c r="K50" s="16">
        <v>200</v>
      </c>
      <c r="L50" s="15">
        <v>200</v>
      </c>
      <c r="M50" s="17">
        <v>100</v>
      </c>
      <c r="N50" s="62">
        <f t="shared" si="14"/>
        <v>97400</v>
      </c>
      <c r="O50" s="63">
        <f t="shared" si="15"/>
        <v>200</v>
      </c>
      <c r="P50" s="64">
        <f t="shared" si="9"/>
        <v>97600</v>
      </c>
      <c r="Q50" s="122"/>
    </row>
    <row r="51" spans="1:17" s="27" customFormat="1" x14ac:dyDescent="0.3">
      <c r="A51" s="6" t="s">
        <v>45</v>
      </c>
      <c r="B51" s="40">
        <v>459900</v>
      </c>
      <c r="C51" s="93">
        <v>481300</v>
      </c>
      <c r="D51" s="18">
        <v>625200</v>
      </c>
      <c r="E51" s="16">
        <v>900</v>
      </c>
      <c r="F51" s="15">
        <v>800</v>
      </c>
      <c r="G51" s="17">
        <v>400</v>
      </c>
      <c r="H51" s="40">
        <v>83100</v>
      </c>
      <c r="I51" s="93">
        <v>79300</v>
      </c>
      <c r="J51" s="18">
        <v>105700</v>
      </c>
      <c r="K51" s="16">
        <v>900</v>
      </c>
      <c r="L51" s="15">
        <v>900</v>
      </c>
      <c r="M51" s="17">
        <v>600</v>
      </c>
      <c r="N51" s="62">
        <f t="shared" si="14"/>
        <v>730900</v>
      </c>
      <c r="O51" s="63">
        <f t="shared" si="15"/>
        <v>1000</v>
      </c>
      <c r="P51" s="64">
        <f t="shared" si="9"/>
        <v>731900</v>
      </c>
      <c r="Q51" s="122"/>
    </row>
    <row r="52" spans="1:17" s="12" customFormat="1" x14ac:dyDescent="0.3">
      <c r="A52" s="28" t="s">
        <v>46</v>
      </c>
      <c r="B52" s="41">
        <f>SUM(B53:B54)</f>
        <v>967600</v>
      </c>
      <c r="C52" s="34">
        <f t="shared" ref="C52:P52" si="16">SUM(C53:C54)</f>
        <v>972200</v>
      </c>
      <c r="D52" s="34">
        <f t="shared" si="16"/>
        <v>947600</v>
      </c>
      <c r="E52" s="34">
        <f t="shared" si="16"/>
        <v>0</v>
      </c>
      <c r="F52" s="34">
        <f t="shared" si="16"/>
        <v>0</v>
      </c>
      <c r="G52" s="14">
        <f t="shared" si="16"/>
        <v>0</v>
      </c>
      <c r="H52" s="41">
        <f t="shared" si="16"/>
        <v>5300</v>
      </c>
      <c r="I52" s="34">
        <f t="shared" si="16"/>
        <v>24500</v>
      </c>
      <c r="J52" s="34">
        <f t="shared" si="16"/>
        <v>47200</v>
      </c>
      <c r="K52" s="34">
        <f t="shared" si="16"/>
        <v>0</v>
      </c>
      <c r="L52" s="34">
        <f t="shared" si="16"/>
        <v>0</v>
      </c>
      <c r="M52" s="14">
        <f t="shared" si="16"/>
        <v>0</v>
      </c>
      <c r="N52" s="41">
        <f t="shared" si="16"/>
        <v>994800</v>
      </c>
      <c r="O52" s="34">
        <f t="shared" si="16"/>
        <v>0</v>
      </c>
      <c r="P52" s="22">
        <f t="shared" si="16"/>
        <v>994800</v>
      </c>
    </row>
    <row r="53" spans="1:17" s="27" customFormat="1" x14ac:dyDescent="0.3">
      <c r="A53" s="29" t="s">
        <v>64</v>
      </c>
      <c r="B53" s="43">
        <v>758800</v>
      </c>
      <c r="C53" s="38">
        <v>758900</v>
      </c>
      <c r="D53" s="38">
        <v>758900</v>
      </c>
      <c r="E53" s="38"/>
      <c r="F53" s="38"/>
      <c r="G53" s="13"/>
      <c r="H53" s="43"/>
      <c r="I53" s="38">
        <v>500</v>
      </c>
      <c r="J53" s="38">
        <v>2900</v>
      </c>
      <c r="K53" s="38"/>
      <c r="L53" s="38"/>
      <c r="M53" s="13"/>
      <c r="N53" s="43">
        <f t="shared" ref="N53:N59" si="17">SUM(D53,J53)</f>
        <v>761800</v>
      </c>
      <c r="O53" s="38">
        <f t="shared" ref="O53:O59" si="18">SUM(G53,M53)</f>
        <v>0</v>
      </c>
      <c r="P53" s="68">
        <f>SUM(N53:O53)</f>
        <v>761800</v>
      </c>
    </row>
    <row r="54" spans="1:17" s="27" customFormat="1" x14ac:dyDescent="0.3">
      <c r="A54" s="29" t="s">
        <v>65</v>
      </c>
      <c r="B54" s="43">
        <v>208800</v>
      </c>
      <c r="C54" s="38">
        <v>213300</v>
      </c>
      <c r="D54" s="38">
        <v>188700</v>
      </c>
      <c r="E54" s="38"/>
      <c r="F54" s="38"/>
      <c r="G54" s="13"/>
      <c r="H54" s="43">
        <v>5300</v>
      </c>
      <c r="I54" s="38">
        <v>24000</v>
      </c>
      <c r="J54" s="38">
        <v>44300</v>
      </c>
      <c r="K54" s="38"/>
      <c r="L54" s="38"/>
      <c r="M54" s="13"/>
      <c r="N54" s="43">
        <f t="shared" si="17"/>
        <v>233000</v>
      </c>
      <c r="O54" s="38">
        <f t="shared" si="18"/>
        <v>0</v>
      </c>
      <c r="P54" s="68">
        <f>SUM(N54:O54)</f>
        <v>233000</v>
      </c>
    </row>
    <row r="55" spans="1:17" s="12" customFormat="1" x14ac:dyDescent="0.3">
      <c r="A55" s="23" t="s">
        <v>47</v>
      </c>
      <c r="B55" s="39">
        <v>21000</v>
      </c>
      <c r="C55" s="92">
        <v>0</v>
      </c>
      <c r="D55" s="33"/>
      <c r="E55" s="31"/>
      <c r="F55" s="32"/>
      <c r="G55" s="19"/>
      <c r="H55" s="39"/>
      <c r="I55" s="92"/>
      <c r="J55" s="33"/>
      <c r="K55" s="31"/>
      <c r="L55" s="32"/>
      <c r="M55" s="19"/>
      <c r="N55" s="48">
        <f t="shared" si="17"/>
        <v>0</v>
      </c>
      <c r="O55" s="44">
        <f t="shared" si="18"/>
        <v>0</v>
      </c>
      <c r="P55" s="49">
        <f t="shared" si="9"/>
        <v>0</v>
      </c>
    </row>
    <row r="56" spans="1:17" s="12" customFormat="1" x14ac:dyDescent="0.3">
      <c r="A56" s="23" t="s">
        <v>48</v>
      </c>
      <c r="B56" s="39">
        <v>469500</v>
      </c>
      <c r="C56" s="92">
        <v>484600</v>
      </c>
      <c r="D56" s="33">
        <v>458300</v>
      </c>
      <c r="E56" s="31"/>
      <c r="F56" s="32"/>
      <c r="G56" s="19"/>
      <c r="H56" s="39">
        <v>30000</v>
      </c>
      <c r="I56" s="92">
        <v>30000</v>
      </c>
      <c r="J56" s="33">
        <v>30000</v>
      </c>
      <c r="K56" s="31">
        <v>25000</v>
      </c>
      <c r="L56" s="32">
        <v>5500</v>
      </c>
      <c r="M56" s="19"/>
      <c r="N56" s="48">
        <f t="shared" si="17"/>
        <v>488300</v>
      </c>
      <c r="O56" s="44">
        <f t="shared" si="18"/>
        <v>0</v>
      </c>
      <c r="P56" s="49">
        <f t="shared" si="9"/>
        <v>488300</v>
      </c>
    </row>
    <row r="57" spans="1:17" s="12" customFormat="1" x14ac:dyDescent="0.3">
      <c r="A57" s="7" t="s">
        <v>49</v>
      </c>
      <c r="B57" s="39"/>
      <c r="C57" s="92"/>
      <c r="D57" s="33"/>
      <c r="E57" s="31"/>
      <c r="F57" s="32"/>
      <c r="G57" s="19"/>
      <c r="H57" s="39">
        <v>2400</v>
      </c>
      <c r="I57" s="92">
        <v>2400</v>
      </c>
      <c r="J57" s="33">
        <v>4800</v>
      </c>
      <c r="K57" s="31"/>
      <c r="L57" s="32"/>
      <c r="M57" s="19"/>
      <c r="N57" s="48">
        <f t="shared" si="17"/>
        <v>4800</v>
      </c>
      <c r="O57" s="44">
        <f t="shared" si="18"/>
        <v>0</v>
      </c>
      <c r="P57" s="49">
        <f t="shared" si="9"/>
        <v>4800</v>
      </c>
    </row>
    <row r="58" spans="1:17" s="12" customFormat="1" x14ac:dyDescent="0.3">
      <c r="A58" s="7" t="s">
        <v>50</v>
      </c>
      <c r="B58" s="39"/>
      <c r="C58" s="92"/>
      <c r="D58" s="33"/>
      <c r="E58" s="31"/>
      <c r="F58" s="32"/>
      <c r="G58" s="19"/>
      <c r="H58" s="39"/>
      <c r="I58" s="92"/>
      <c r="J58" s="33"/>
      <c r="K58" s="31"/>
      <c r="L58" s="32"/>
      <c r="M58" s="19"/>
      <c r="N58" s="48">
        <f t="shared" si="17"/>
        <v>0</v>
      </c>
      <c r="O58" s="44">
        <f t="shared" si="18"/>
        <v>0</v>
      </c>
      <c r="P58" s="49">
        <f t="shared" si="9"/>
        <v>0</v>
      </c>
    </row>
    <row r="59" spans="1:17" s="12" customFormat="1" ht="15" thickBot="1" x14ac:dyDescent="0.35">
      <c r="A59" s="24" t="s">
        <v>51</v>
      </c>
      <c r="B59" s="69">
        <v>26000</v>
      </c>
      <c r="C59" s="95">
        <v>26000</v>
      </c>
      <c r="D59" s="71">
        <v>28300</v>
      </c>
      <c r="E59" s="72"/>
      <c r="F59" s="70"/>
      <c r="G59" s="25"/>
      <c r="H59" s="69">
        <v>11300</v>
      </c>
      <c r="I59" s="95">
        <v>11300</v>
      </c>
      <c r="J59" s="71">
        <v>8000</v>
      </c>
      <c r="K59" s="72"/>
      <c r="L59" s="70"/>
      <c r="M59" s="25"/>
      <c r="N59" s="76">
        <f t="shared" si="17"/>
        <v>36300</v>
      </c>
      <c r="O59" s="77">
        <f t="shared" si="18"/>
        <v>0</v>
      </c>
      <c r="P59" s="78">
        <f t="shared" si="9"/>
        <v>36300</v>
      </c>
    </row>
    <row r="60" spans="1:17" ht="15" thickBot="1" x14ac:dyDescent="0.35">
      <c r="A60" s="2" t="s">
        <v>52</v>
      </c>
      <c r="B60" s="73">
        <f>SUM(B32:B33,B37,B41:B45,B52,B55:B59)</f>
        <v>31144200</v>
      </c>
      <c r="C60" s="74">
        <f t="shared" ref="C60:P60" si="19">SUM(C32:C33,C37,C41:C45,C52,C55:C59)</f>
        <v>32690700</v>
      </c>
      <c r="D60" s="74">
        <f t="shared" si="19"/>
        <v>35987400</v>
      </c>
      <c r="E60" s="74">
        <f t="shared" si="19"/>
        <v>188200</v>
      </c>
      <c r="F60" s="74">
        <f t="shared" si="19"/>
        <v>107300</v>
      </c>
      <c r="G60" s="75">
        <f t="shared" si="19"/>
        <v>22400</v>
      </c>
      <c r="H60" s="73">
        <f t="shared" si="19"/>
        <v>5738600</v>
      </c>
      <c r="I60" s="74">
        <f t="shared" si="19"/>
        <v>4773100</v>
      </c>
      <c r="J60" s="74">
        <f t="shared" si="19"/>
        <v>5176500</v>
      </c>
      <c r="K60" s="74">
        <f t="shared" si="19"/>
        <v>89500</v>
      </c>
      <c r="L60" s="74">
        <f t="shared" si="19"/>
        <v>66000</v>
      </c>
      <c r="M60" s="75">
        <f t="shared" si="19"/>
        <v>47000</v>
      </c>
      <c r="N60" s="73">
        <f t="shared" si="19"/>
        <v>41163900</v>
      </c>
      <c r="O60" s="74">
        <f t="shared" si="19"/>
        <v>69400</v>
      </c>
      <c r="P60" s="75">
        <f t="shared" si="19"/>
        <v>41233300</v>
      </c>
    </row>
    <row r="61" spans="1:17" ht="15" thickBot="1" x14ac:dyDescent="0.35">
      <c r="A61" s="3" t="s">
        <v>53</v>
      </c>
      <c r="B61" s="56">
        <f t="shared" ref="B61:P61" si="20">SUM(B30-B60)</f>
        <v>0</v>
      </c>
      <c r="C61" s="57">
        <f t="shared" si="20"/>
        <v>0</v>
      </c>
      <c r="D61" s="57">
        <f t="shared" si="20"/>
        <v>0</v>
      </c>
      <c r="E61" s="57">
        <f t="shared" si="20"/>
        <v>53000</v>
      </c>
      <c r="F61" s="57">
        <f t="shared" si="20"/>
        <v>13400</v>
      </c>
      <c r="G61" s="58">
        <f t="shared" si="20"/>
        <v>5000</v>
      </c>
      <c r="H61" s="56">
        <f t="shared" si="20"/>
        <v>0</v>
      </c>
      <c r="I61" s="57">
        <f t="shared" si="20"/>
        <v>0</v>
      </c>
      <c r="J61" s="57">
        <f t="shared" si="20"/>
        <v>0</v>
      </c>
      <c r="K61" s="57">
        <f t="shared" si="20"/>
        <v>24200</v>
      </c>
      <c r="L61" s="57">
        <f t="shared" si="20"/>
        <v>54600</v>
      </c>
      <c r="M61" s="58">
        <f t="shared" si="20"/>
        <v>55700</v>
      </c>
      <c r="N61" s="56">
        <f t="shared" si="20"/>
        <v>0</v>
      </c>
      <c r="O61" s="57">
        <f t="shared" si="20"/>
        <v>60700</v>
      </c>
      <c r="P61" s="58">
        <f t="shared" si="20"/>
        <v>60700</v>
      </c>
    </row>
    <row r="62" spans="1:17" x14ac:dyDescent="0.3">
      <c r="A62" s="9" t="s">
        <v>109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0"/>
    </row>
    <row r="63" spans="1:17" ht="15" thickBot="1" x14ac:dyDescent="0.35">
      <c r="A63" s="10" t="s">
        <v>54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0"/>
    </row>
    <row r="64" spans="1:17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0"/>
    </row>
    <row r="65" spans="1:16" ht="19.5" customHeight="1" x14ac:dyDescent="0.3">
      <c r="A65" s="163" t="s">
        <v>94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</row>
    <row r="66" spans="1:16" x14ac:dyDescent="0.3">
      <c r="A66" s="5"/>
    </row>
  </sheetData>
  <mergeCells count="6">
    <mergeCell ref="A65:P65"/>
    <mergeCell ref="B3:G3"/>
    <mergeCell ref="H3:M3"/>
    <mergeCell ref="A1:P1"/>
    <mergeCell ref="A2:P2"/>
    <mergeCell ref="N3:P3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1" sqref="B21"/>
    </sheetView>
  </sheetViews>
  <sheetFormatPr defaultRowHeight="14.4" x14ac:dyDescent="0.3"/>
  <cols>
    <col min="1" max="1" width="31.6640625" customWidth="1"/>
    <col min="2" max="2" width="15.33203125" style="79" customWidth="1"/>
    <col min="3" max="3" width="17.109375" style="79" customWidth="1"/>
    <col min="4" max="4" width="11.88671875" customWidth="1"/>
  </cols>
  <sheetData>
    <row r="1" spans="1:7" ht="18" x14ac:dyDescent="0.35">
      <c r="A1" s="174" t="s">
        <v>95</v>
      </c>
      <c r="B1" s="175"/>
      <c r="C1" s="175"/>
      <c r="D1" s="176"/>
    </row>
    <row r="2" spans="1:7" ht="28.8" x14ac:dyDescent="0.3">
      <c r="A2" s="108" t="s">
        <v>91</v>
      </c>
      <c r="B2" s="82" t="s">
        <v>75</v>
      </c>
      <c r="C2" s="83" t="s">
        <v>76</v>
      </c>
      <c r="D2" s="109"/>
      <c r="E2" s="80"/>
      <c r="F2" s="80"/>
      <c r="G2" s="80"/>
    </row>
    <row r="3" spans="1:7" x14ac:dyDescent="0.3">
      <c r="A3" s="110" t="s">
        <v>78</v>
      </c>
      <c r="B3" s="88">
        <v>1047172.17</v>
      </c>
      <c r="C3" s="88"/>
      <c r="D3" s="111"/>
    </row>
    <row r="4" spans="1:7" ht="18" customHeight="1" x14ac:dyDescent="0.3">
      <c r="A4" s="112" t="s">
        <v>92</v>
      </c>
      <c r="B4" s="85">
        <v>14181.67</v>
      </c>
      <c r="C4" s="85"/>
      <c r="D4" s="113"/>
    </row>
    <row r="5" spans="1:7" ht="28.8" x14ac:dyDescent="0.3">
      <c r="A5" s="114" t="s">
        <v>100</v>
      </c>
      <c r="B5" s="85">
        <v>-120000</v>
      </c>
      <c r="C5" s="85"/>
      <c r="D5" s="113"/>
    </row>
    <row r="6" spans="1:7" x14ac:dyDescent="0.3">
      <c r="A6" s="110" t="s">
        <v>77</v>
      </c>
      <c r="B6" s="88">
        <f>SUM(B3:B5)</f>
        <v>941353.84000000008</v>
      </c>
      <c r="C6" s="88">
        <f>SUM(C3:C5)</f>
        <v>0</v>
      </c>
      <c r="D6" s="115">
        <f>SUM(B6:C6)</f>
        <v>941353.84000000008</v>
      </c>
    </row>
    <row r="7" spans="1:7" x14ac:dyDescent="0.3">
      <c r="A7" s="112"/>
      <c r="B7" s="85"/>
      <c r="C7" s="85"/>
      <c r="D7" s="116"/>
    </row>
    <row r="8" spans="1:7" x14ac:dyDescent="0.3">
      <c r="A8" s="117" t="s">
        <v>82</v>
      </c>
      <c r="B8" s="91">
        <f>SUM(D6)</f>
        <v>941353.84000000008</v>
      </c>
      <c r="C8" s="91"/>
      <c r="D8" s="118"/>
    </row>
    <row r="9" spans="1:7" x14ac:dyDescent="0.3">
      <c r="A9" s="112" t="s">
        <v>92</v>
      </c>
      <c r="B9" s="85">
        <v>14000</v>
      </c>
      <c r="C9" s="85"/>
      <c r="D9" s="116"/>
    </row>
    <row r="10" spans="1:7" x14ac:dyDescent="0.3">
      <c r="A10" s="112" t="s">
        <v>93</v>
      </c>
      <c r="B10" s="85">
        <v>-340500</v>
      </c>
      <c r="C10" s="85"/>
      <c r="D10" s="116"/>
    </row>
    <row r="11" spans="1:7" ht="15" thickBot="1" x14ac:dyDescent="0.35">
      <c r="A11" s="119" t="s">
        <v>83</v>
      </c>
      <c r="B11" s="120">
        <f>SUM(B8:B10)</f>
        <v>614853.84000000008</v>
      </c>
      <c r="C11" s="120">
        <f>SUM(C8:C10)</f>
        <v>0</v>
      </c>
      <c r="D11" s="121">
        <f>SUM(B11:C11)</f>
        <v>614853.84000000008</v>
      </c>
    </row>
    <row r="12" spans="1:7" x14ac:dyDescent="0.3">
      <c r="A12" s="106"/>
      <c r="B12" s="104"/>
      <c r="C12" s="104"/>
      <c r="D12" s="104"/>
    </row>
    <row r="13" spans="1:7" s="12" customFormat="1" x14ac:dyDescent="0.3">
      <c r="A13" s="107"/>
      <c r="B13" s="105"/>
      <c r="C13" s="105"/>
    </row>
    <row r="14" spans="1:7" s="12" customFormat="1" ht="15" customHeight="1" x14ac:dyDescent="0.3">
      <c r="A14" s="177"/>
      <c r="B14" s="177"/>
      <c r="C14" s="177"/>
      <c r="D14" s="177"/>
    </row>
  </sheetData>
  <mergeCells count="2">
    <mergeCell ref="A1:D1"/>
    <mergeCell ref="A14:D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0" sqref="A30:A31"/>
    </sheetView>
  </sheetViews>
  <sheetFormatPr defaultRowHeight="14.4" x14ac:dyDescent="0.3"/>
  <cols>
    <col min="1" max="1" width="40.88671875" customWidth="1"/>
    <col min="2" max="3" width="15.33203125" style="79" customWidth="1"/>
    <col min="4" max="4" width="16" customWidth="1"/>
  </cols>
  <sheetData>
    <row r="1" spans="1:4" ht="18" x14ac:dyDescent="0.35">
      <c r="A1" s="179" t="s">
        <v>84</v>
      </c>
      <c r="B1" s="179"/>
      <c r="C1" s="179"/>
      <c r="D1" s="179"/>
    </row>
    <row r="2" spans="1:4" s="80" customFormat="1" ht="28.8" x14ac:dyDescent="0.3">
      <c r="A2" s="81" t="s">
        <v>68</v>
      </c>
      <c r="B2" s="82" t="s">
        <v>75</v>
      </c>
      <c r="C2" s="83" t="s">
        <v>76</v>
      </c>
      <c r="D2" s="81"/>
    </row>
    <row r="3" spans="1:4" x14ac:dyDescent="0.3">
      <c r="A3" s="87" t="s">
        <v>78</v>
      </c>
      <c r="B3" s="88">
        <v>661971.5</v>
      </c>
      <c r="C3" s="88"/>
      <c r="D3" s="87"/>
    </row>
    <row r="4" spans="1:4" ht="45.75" customHeight="1" x14ac:dyDescent="0.3">
      <c r="A4" s="96" t="s">
        <v>69</v>
      </c>
      <c r="B4" s="97">
        <v>758820</v>
      </c>
      <c r="C4" s="97">
        <v>700</v>
      </c>
      <c r="D4" s="99" t="s">
        <v>87</v>
      </c>
    </row>
    <row r="5" spans="1:4" ht="60" customHeight="1" x14ac:dyDescent="0.3">
      <c r="A5" s="84" t="s">
        <v>70</v>
      </c>
      <c r="B5" s="85">
        <v>266069</v>
      </c>
      <c r="C5" s="85">
        <v>7100</v>
      </c>
      <c r="D5" s="89" t="s">
        <v>88</v>
      </c>
    </row>
    <row r="6" spans="1:4" ht="28.8" x14ac:dyDescent="0.3">
      <c r="A6" s="102" t="s">
        <v>101</v>
      </c>
      <c r="B6" s="97">
        <v>120000</v>
      </c>
      <c r="C6" s="97"/>
      <c r="D6" s="96"/>
    </row>
    <row r="7" spans="1:4" x14ac:dyDescent="0.3">
      <c r="A7" s="84" t="s">
        <v>85</v>
      </c>
      <c r="B7" s="85"/>
      <c r="C7" s="85"/>
      <c r="D7" s="84"/>
    </row>
    <row r="8" spans="1:4" ht="28.8" x14ac:dyDescent="0.3">
      <c r="A8" s="100" t="s">
        <v>96</v>
      </c>
      <c r="B8" s="86">
        <v>-126461</v>
      </c>
      <c r="C8" s="86"/>
      <c r="D8" s="84"/>
    </row>
    <row r="9" spans="1:4" ht="28.8" x14ac:dyDescent="0.3">
      <c r="A9" s="101" t="s">
        <v>97</v>
      </c>
      <c r="B9" s="86"/>
      <c r="C9" s="86">
        <v>-200000</v>
      </c>
      <c r="D9" s="84"/>
    </row>
    <row r="10" spans="1:4" x14ac:dyDescent="0.3">
      <c r="A10" s="84" t="s">
        <v>72</v>
      </c>
      <c r="B10" s="86">
        <v>-137501</v>
      </c>
      <c r="C10" s="86"/>
      <c r="D10" s="84"/>
    </row>
    <row r="11" spans="1:4" ht="28.8" x14ac:dyDescent="0.3">
      <c r="A11" s="101" t="s">
        <v>98</v>
      </c>
      <c r="B11" s="86">
        <v>-217360.08</v>
      </c>
      <c r="C11" s="86"/>
      <c r="D11" s="84"/>
    </row>
    <row r="12" spans="1:4" x14ac:dyDescent="0.3">
      <c r="A12" s="84" t="s">
        <v>73</v>
      </c>
      <c r="B12" s="86"/>
      <c r="C12" s="86">
        <v>-60000</v>
      </c>
      <c r="D12" s="12" t="s">
        <v>103</v>
      </c>
    </row>
    <row r="13" spans="1:4" ht="28.8" x14ac:dyDescent="0.3">
      <c r="A13" s="101" t="s">
        <v>99</v>
      </c>
      <c r="B13" s="86"/>
      <c r="C13" s="86">
        <v>-65000</v>
      </c>
      <c r="D13" s="84"/>
    </row>
    <row r="14" spans="1:4" ht="28.8" x14ac:dyDescent="0.3">
      <c r="A14" s="102" t="s">
        <v>102</v>
      </c>
      <c r="B14" s="97">
        <v>-120000</v>
      </c>
      <c r="C14" s="97"/>
      <c r="D14" s="96"/>
    </row>
    <row r="15" spans="1:4" x14ac:dyDescent="0.3">
      <c r="A15" s="98" t="s">
        <v>89</v>
      </c>
      <c r="B15" s="97">
        <v>-759520</v>
      </c>
      <c r="C15" s="97"/>
      <c r="D15" s="96"/>
    </row>
    <row r="16" spans="1:4" x14ac:dyDescent="0.3">
      <c r="A16" s="87" t="s">
        <v>77</v>
      </c>
      <c r="B16" s="88">
        <f>SUM(B3:B15)</f>
        <v>446018.41999999993</v>
      </c>
      <c r="C16" s="88">
        <f>SUM(C3:C15)</f>
        <v>-317200</v>
      </c>
      <c r="D16" s="88">
        <f>SUM(B16:C16)</f>
        <v>128818.41999999993</v>
      </c>
    </row>
    <row r="17" spans="1:4" x14ac:dyDescent="0.3">
      <c r="A17" s="84"/>
      <c r="B17" s="85"/>
      <c r="C17" s="85"/>
      <c r="D17" s="84"/>
    </row>
    <row r="18" spans="1:4" x14ac:dyDescent="0.3">
      <c r="A18" s="90" t="s">
        <v>82</v>
      </c>
      <c r="B18" s="91">
        <f>SUM(D16)</f>
        <v>128818.41999999993</v>
      </c>
      <c r="C18" s="91"/>
      <c r="D18" s="90"/>
    </row>
    <row r="19" spans="1:4" x14ac:dyDescent="0.3">
      <c r="A19" s="84" t="s">
        <v>69</v>
      </c>
      <c r="B19" s="85">
        <v>760120</v>
      </c>
      <c r="C19" s="85"/>
      <c r="D19" s="84"/>
    </row>
    <row r="20" spans="1:4" x14ac:dyDescent="0.3">
      <c r="A20" s="84" t="s">
        <v>70</v>
      </c>
      <c r="B20" s="85">
        <v>259938</v>
      </c>
      <c r="C20" s="85"/>
      <c r="D20" s="84"/>
    </row>
    <row r="21" spans="1:4" x14ac:dyDescent="0.3">
      <c r="A21" s="84" t="s">
        <v>71</v>
      </c>
      <c r="B21" s="85">
        <v>340500</v>
      </c>
      <c r="C21" s="85"/>
      <c r="D21" s="12"/>
    </row>
    <row r="22" spans="1:4" x14ac:dyDescent="0.3">
      <c r="A22" s="84" t="s">
        <v>85</v>
      </c>
      <c r="B22" s="85"/>
      <c r="C22" s="85"/>
      <c r="D22" s="84"/>
    </row>
    <row r="23" spans="1:4" x14ac:dyDescent="0.3">
      <c r="A23" s="84" t="s">
        <v>79</v>
      </c>
      <c r="B23" s="85">
        <v>-230000</v>
      </c>
      <c r="C23" s="85">
        <v>9600</v>
      </c>
      <c r="D23" s="178" t="s">
        <v>86</v>
      </c>
    </row>
    <row r="24" spans="1:4" x14ac:dyDescent="0.3">
      <c r="A24" s="84" t="s">
        <v>80</v>
      </c>
      <c r="B24" s="85">
        <v>-113900</v>
      </c>
      <c r="C24" s="85">
        <v>4700</v>
      </c>
      <c r="D24" s="178"/>
    </row>
    <row r="25" spans="1:4" x14ac:dyDescent="0.3">
      <c r="A25" s="84" t="s">
        <v>81</v>
      </c>
      <c r="B25" s="85">
        <v>-350000</v>
      </c>
      <c r="C25" s="85">
        <v>11700</v>
      </c>
      <c r="D25" s="178"/>
    </row>
    <row r="26" spans="1:4" x14ac:dyDescent="0.3">
      <c r="A26" s="84" t="s">
        <v>74</v>
      </c>
      <c r="B26" s="85">
        <v>-760120</v>
      </c>
      <c r="C26" s="85"/>
      <c r="D26" s="84"/>
    </row>
    <row r="27" spans="1:4" x14ac:dyDescent="0.3">
      <c r="A27" s="90" t="s">
        <v>83</v>
      </c>
      <c r="B27" s="91">
        <f>SUM(B18:B26)</f>
        <v>35356.419999999925</v>
      </c>
      <c r="C27" s="91">
        <f>SUM(C18:C26)</f>
        <v>26000</v>
      </c>
      <c r="D27" s="91">
        <f>SUM(B27:C27)</f>
        <v>61356.419999999925</v>
      </c>
    </row>
    <row r="28" spans="1:4" ht="50.25" customHeight="1" x14ac:dyDescent="0.3">
      <c r="A28" s="180" t="s">
        <v>90</v>
      </c>
      <c r="B28" s="180"/>
      <c r="C28" s="180"/>
      <c r="D28" s="180"/>
    </row>
    <row r="30" spans="1:4" x14ac:dyDescent="0.3">
      <c r="A30" s="103"/>
    </row>
    <row r="31" spans="1:4" x14ac:dyDescent="0.3">
      <c r="A31" s="12"/>
    </row>
    <row r="32" spans="1:4" x14ac:dyDescent="0.3">
      <c r="A32" s="12"/>
    </row>
  </sheetData>
  <mergeCells count="3">
    <mergeCell ref="D23:D25"/>
    <mergeCell ref="A1:D1"/>
    <mergeCell ref="A28:D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plánu 2020</vt:lpstr>
      <vt:lpstr>reservní fond</vt:lpstr>
      <vt:lpstr>fond investic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Hašková</dc:creator>
  <cp:lastModifiedBy>Ing. Věra Odehnalová - MěÚ Letovice</cp:lastModifiedBy>
  <cp:lastPrinted>2019-11-15T13:26:15Z</cp:lastPrinted>
  <dcterms:created xsi:type="dcterms:W3CDTF">2018-11-19T08:11:33Z</dcterms:created>
  <dcterms:modified xsi:type="dcterms:W3CDTF">2020-01-03T09:18:49Z</dcterms:modified>
</cp:coreProperties>
</file>